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50" windowHeight="7710" activeTab="0"/>
  </bookViews>
  <sheets>
    <sheet name="1.str." sheetId="1" r:id="rId1"/>
    <sheet name="Obsah" sheetId="2" r:id="rId2"/>
    <sheet name="1.Rozpočet" sheetId="3" r:id="rId3"/>
    <sheet name="2.a)Príjmy OÚ" sheetId="4" r:id="rId4"/>
    <sheet name="2.b)Príjmy ZŠ" sheetId="5" r:id="rId5"/>
    <sheet name="3.a)Výdavky OÚ" sheetId="6" r:id="rId6"/>
    <sheet name="3.a)Príloha-výd.OÚ" sheetId="7" r:id="rId7"/>
    <sheet name="3.b)Výdavky ZŠ" sheetId="8" r:id="rId8"/>
    <sheet name="4.Prebytok;schodok" sheetId="9" r:id="rId9"/>
    <sheet name="5.RF,SF" sheetId="10" r:id="rId10"/>
    <sheet name="6.AktívaPasíva" sheetId="11" r:id="rId11"/>
    <sheet name="6.a) AaP OÚ a ZŠ" sheetId="12" r:id="rId12"/>
    <sheet name="7.Stav a vývoij dlhu" sheetId="13" r:id="rId13"/>
    <sheet name="8." sheetId="14" r:id="rId14"/>
    <sheet name="9." sheetId="15" r:id="rId15"/>
    <sheet name="10." sheetId="16" r:id="rId16"/>
    <sheet name="11." sheetId="17" r:id="rId17"/>
    <sheet name="12." sheetId="18" r:id="rId18"/>
  </sheets>
  <definedNames/>
  <calcPr fullCalcOnLoad="1"/>
</workbook>
</file>

<file path=xl/sharedStrings.xml><?xml version="1.0" encoding="utf-8"?>
<sst xmlns="http://schemas.openxmlformats.org/spreadsheetml/2006/main" count="1172" uniqueCount="819">
  <si>
    <t>PRÍJMY  SPOLU :</t>
  </si>
  <si>
    <t>Príjmy z prenájmu</t>
  </si>
  <si>
    <t>09.1.1.1</t>
  </si>
  <si>
    <t>MŠ-predškolská výchova s bežnou starostlivosťou</t>
  </si>
  <si>
    <t xml:space="preserve">Energie, voda </t>
  </si>
  <si>
    <t>Materiál, knihy, hračky</t>
  </si>
  <si>
    <t>09.1.2.1</t>
  </si>
  <si>
    <t>ZŠ- základné vzdelanie     s bežnou starostlivosťou</t>
  </si>
  <si>
    <t>Materiál, softvér, knihy</t>
  </si>
  <si>
    <t>633xx</t>
  </si>
  <si>
    <t>631xxx</t>
  </si>
  <si>
    <t>Rutinná údržba</t>
  </si>
  <si>
    <t>Bežné transfery</t>
  </si>
  <si>
    <t>09.6.0.1</t>
  </si>
  <si>
    <t>ŠJ - školské stravovanie</t>
  </si>
  <si>
    <t>10.7.0.1</t>
  </si>
  <si>
    <t>Dávky sociálnej pomoci</t>
  </si>
  <si>
    <t>BEŽNÉ  VÝDAVKY  SPOLU :</t>
  </si>
  <si>
    <t>Skutočnosť                 k  31.12.  :</t>
  </si>
  <si>
    <t>Skutočnosť            k  31.12.  :</t>
  </si>
  <si>
    <t>Skutočnosť            k 31.12. :</t>
  </si>
  <si>
    <t>Skutočnosť            k  31.12..:</t>
  </si>
  <si>
    <t>VOĽBY</t>
  </si>
  <si>
    <t>Splátka úrokov z úveru-SUZŠ</t>
  </si>
  <si>
    <t>02.2.0.</t>
  </si>
  <si>
    <t>Civilná ochrana</t>
  </si>
  <si>
    <t>Odmeny -skladní CO (DoVP)</t>
  </si>
  <si>
    <t>03.2.0.</t>
  </si>
  <si>
    <t>Ochrana pred požiarmi</t>
  </si>
  <si>
    <t>Technik požiarnej ochrany</t>
  </si>
  <si>
    <t xml:space="preserve">za priestupky občanov riešené cez obvodný úrad  Michalovce                       </t>
  </si>
  <si>
    <t xml:space="preserve">Členské príspevok  ZMOS                 </t>
  </si>
  <si>
    <t>0.1.1.1.6</t>
  </si>
  <si>
    <t xml:space="preserve">Splácanie  úrokov z úveru </t>
  </si>
  <si>
    <t>úroky z úveru-Stav.úpravy ZŠ</t>
  </si>
  <si>
    <t>VOĽBY  - mzdy</t>
  </si>
  <si>
    <t>Doručenie oznámení o voľbách</t>
  </si>
  <si>
    <t>doručenie oznámenia o konaní volieb</t>
  </si>
  <si>
    <t xml:space="preserve"> perá, papiere</t>
  </si>
  <si>
    <t>Oprava priekop</t>
  </si>
  <si>
    <t>náklady na mzdy z vlastných prostriedkov pre koordinátora aktiv.prác</t>
  </si>
  <si>
    <t>0.2.2.0   Civilná ochrana</t>
  </si>
  <si>
    <t>Odmena skladníka CO</t>
  </si>
  <si>
    <t>odmena skladníka</t>
  </si>
  <si>
    <t>0.3.2.0   Požiarna ochrana</t>
  </si>
  <si>
    <t>Odmena technika PO</t>
  </si>
  <si>
    <t>odmena technika PO</t>
  </si>
  <si>
    <t>Poplatok SOZA a konces.popl. STV</t>
  </si>
  <si>
    <t>Softver a licencie</t>
  </si>
  <si>
    <t>Poskytovateľ</t>
  </si>
  <si>
    <t>Matrika</t>
  </si>
  <si>
    <t>Krajský úrad Košice</t>
  </si>
  <si>
    <t>S P O L U :</t>
  </si>
  <si>
    <t xml:space="preserve">Položka       </t>
  </si>
  <si>
    <t>Rozpočtová klasifikácia</t>
  </si>
  <si>
    <t xml:space="preserve">    %        </t>
  </si>
  <si>
    <t>Poznámky :</t>
  </si>
  <si>
    <t xml:space="preserve">   DAŇOVÉ   PRÍJMY :</t>
  </si>
  <si>
    <t>Daň z príjmov fyzických osôb</t>
  </si>
  <si>
    <t>Výnos dane z príjmov poukázaný. úz.sam.</t>
  </si>
  <si>
    <t>podielové dane poukázané cestou DÚ Michalovce</t>
  </si>
  <si>
    <t>Daň  z  majetku  :</t>
  </si>
  <si>
    <t>Daň z pozemkov :</t>
  </si>
  <si>
    <t>daň z pozemkov fyzických a právnických osoôb</t>
  </si>
  <si>
    <t>Daň zo stavieb :</t>
  </si>
  <si>
    <t>daň zo stavieb fyzických a právnických osôb</t>
  </si>
  <si>
    <t>Domáce dane na tovary a služby :</t>
  </si>
  <si>
    <t>Daň za psa :</t>
  </si>
  <si>
    <t>daň za psa</t>
  </si>
  <si>
    <t>NEDAŇOVÉ   PRÍJMY :</t>
  </si>
  <si>
    <t>Prenájom domu smútku</t>
  </si>
  <si>
    <t>nájom DS pri pohreboch</t>
  </si>
  <si>
    <t>Nájomné pošta</t>
  </si>
  <si>
    <t>prenájom priestorov pre poštu</t>
  </si>
  <si>
    <t>Prenájom verejného priestranstvá</t>
  </si>
  <si>
    <t>prenájom priestranstvá-ambulantný predaj</t>
  </si>
  <si>
    <t>Nájomné KD</t>
  </si>
  <si>
    <t>prenájom KD na svadby, predajné akcie....</t>
  </si>
  <si>
    <t>Správne poplatky</t>
  </si>
  <si>
    <t>Pokuty a penále</t>
  </si>
  <si>
    <t>Relácie v MR</t>
  </si>
  <si>
    <t>relácie v MR</t>
  </si>
  <si>
    <t>Poplatok za odpad</t>
  </si>
  <si>
    <t>Príjmy za náklady spojené s opat.službou</t>
  </si>
  <si>
    <t xml:space="preserve">poskytované nevyhnutné životné úkony, práce v domácnosti a zabezpečenie kontaktu so spoločenským prostredím </t>
  </si>
  <si>
    <t>Cintorínsky poplatok</t>
  </si>
  <si>
    <t>Príjmy za stravovanie (str.lístky)</t>
  </si>
  <si>
    <t>od zamestnancov za stravné lístky</t>
  </si>
  <si>
    <t>Poplatky za predaj prebyt.hnut.majet.</t>
  </si>
  <si>
    <t>Úroky z bankových účtov</t>
  </si>
  <si>
    <t>úroky na účtoch</t>
  </si>
  <si>
    <t xml:space="preserve">Položka      </t>
  </si>
  <si>
    <t>Rozpočet :</t>
  </si>
  <si>
    <t>DOTÁCIE, GRANTY :</t>
  </si>
  <si>
    <t>Dotácia z recyklačného fondu</t>
  </si>
  <si>
    <t>za  zber recyklov.odpadu</t>
  </si>
  <si>
    <t>Refundácia mzdy skladníka CO</t>
  </si>
  <si>
    <t>Dotácia na stravu v hmotnej núdzi</t>
  </si>
  <si>
    <t>pre deti v hmotnej núdzi- cestou ÚPSVaR Michalovce</t>
  </si>
  <si>
    <t>Dotácia na školské potreby</t>
  </si>
  <si>
    <t xml:space="preserve">pre deti v hmotnej núdzi-cestou ÚPSVaR Michalovce </t>
  </si>
  <si>
    <t>Dotácia na matriku</t>
  </si>
  <si>
    <t>Dotácia na register obyvateľov</t>
  </si>
  <si>
    <t>Dotácia na životné prostredie</t>
  </si>
  <si>
    <t xml:space="preserve">S P O L U   BEŽNÉ  PRÍJMY : </t>
  </si>
  <si>
    <t>KAPITÁLOVÉ   PRÍJMY :</t>
  </si>
  <si>
    <t xml:space="preserve">Položka :      </t>
  </si>
  <si>
    <t>Rozpočet  :</t>
  </si>
  <si>
    <t>%</t>
  </si>
  <si>
    <t>Poznámky:</t>
  </si>
  <si>
    <t>S P O L U    KAPIT.  PRÍJMY :</t>
  </si>
  <si>
    <t xml:space="preserve">PRÍJMOVÁ  ČASŤ   SPOLU  </t>
  </si>
  <si>
    <t>Položka</t>
  </si>
  <si>
    <t xml:space="preserve">Rozpočtová klasifikácia </t>
  </si>
  <si>
    <r>
      <t>Skutočnosť</t>
    </r>
    <r>
      <rPr>
        <b/>
        <sz val="11"/>
        <rFont val="Calibri"/>
        <family val="2"/>
      </rPr>
      <t xml:space="preserve"> k </t>
    </r>
    <r>
      <rPr>
        <b/>
        <sz val="10"/>
        <rFont val="Calibri"/>
        <family val="2"/>
      </rPr>
      <t>31.12.:</t>
    </r>
  </si>
  <si>
    <t xml:space="preserve">      %</t>
  </si>
  <si>
    <t>Poznámky</t>
  </si>
  <si>
    <t>01.1.1.6</t>
  </si>
  <si>
    <t>Výdavky na činnosť OcÚ</t>
  </si>
  <si>
    <t>61x,62xx</t>
  </si>
  <si>
    <t>Mzdy a odvody</t>
  </si>
  <si>
    <t>632xxx</t>
  </si>
  <si>
    <t>Plyn,elek.ener.,voda,telef.</t>
  </si>
  <si>
    <t>633xxx</t>
  </si>
  <si>
    <t>Materiál,knihy,reprez,.</t>
  </si>
  <si>
    <t>634xxx</t>
  </si>
  <si>
    <t>Dopravné, PHM,opravy,popl</t>
  </si>
  <si>
    <t>635xxx</t>
  </si>
  <si>
    <t>Rutinná a štan.údržba</t>
  </si>
  <si>
    <t>637xxx</t>
  </si>
  <si>
    <r>
      <t xml:space="preserve">Služby </t>
    </r>
    <r>
      <rPr>
        <i/>
        <sz val="8"/>
        <rFont val="Calibri"/>
        <family val="2"/>
      </rPr>
      <t>(01116 )</t>
    </r>
  </si>
  <si>
    <t>641xxx</t>
  </si>
  <si>
    <t>Transféry v rámci ver.správy</t>
  </si>
  <si>
    <t>642xxx</t>
  </si>
  <si>
    <t>Transféry neziskovým organ.</t>
  </si>
  <si>
    <t>01.1.2.</t>
  </si>
  <si>
    <r>
      <t xml:space="preserve">Poplatky banke </t>
    </r>
    <r>
      <rPr>
        <i/>
        <sz val="8"/>
        <rFont val="Calibri"/>
        <family val="2"/>
      </rPr>
      <t>(637012)</t>
    </r>
  </si>
  <si>
    <t>01.6.0.</t>
  </si>
  <si>
    <t>Materiál, občerstvenie</t>
  </si>
  <si>
    <t>Preprava volebných materiál.</t>
  </si>
  <si>
    <t>Stravovanie,odmeny komisia</t>
  </si>
  <si>
    <t>01.3.3.</t>
  </si>
  <si>
    <t xml:space="preserve">Cestovné </t>
  </si>
  <si>
    <t>Materiál,knihy,ošatenie</t>
  </si>
  <si>
    <t>Služby</t>
  </si>
  <si>
    <t>01.7.0.</t>
  </si>
  <si>
    <t>Všeobecne verejné služby</t>
  </si>
  <si>
    <t>05.</t>
  </si>
  <si>
    <t>Ochrana životného prostredia</t>
  </si>
  <si>
    <t>05.1.0.</t>
  </si>
  <si>
    <t>Nakladanie s odpadmi</t>
  </si>
  <si>
    <t>05.6.0.</t>
  </si>
  <si>
    <t>Ochrana ŽP, zeleň,kosačky</t>
  </si>
  <si>
    <t>06.</t>
  </si>
  <si>
    <t>Bývanie</t>
  </si>
  <si>
    <t>06.2.0.</t>
  </si>
  <si>
    <t>06.4.0.</t>
  </si>
  <si>
    <t>Verejné osvetlenie</t>
  </si>
  <si>
    <t>08.</t>
  </si>
  <si>
    <t>Kultúra a šport</t>
  </si>
  <si>
    <t>08.1.0.</t>
  </si>
  <si>
    <t>Telových. Jednota Bracovce</t>
  </si>
  <si>
    <t>08.2.0.5.</t>
  </si>
  <si>
    <t>Knižnica</t>
  </si>
  <si>
    <t>08.2.0.9.</t>
  </si>
  <si>
    <t>Kultúrny dom</t>
  </si>
  <si>
    <t>08.3.0.</t>
  </si>
  <si>
    <t>Miestny rozhlas</t>
  </si>
  <si>
    <t>10.</t>
  </si>
  <si>
    <t>Sociálne zabezpečenie</t>
  </si>
  <si>
    <t>10.1.2.3.</t>
  </si>
  <si>
    <t>Opatrovateľská služba</t>
  </si>
  <si>
    <t>10.7.0.1.</t>
  </si>
  <si>
    <r>
      <t>S  P  O  L  U                        (</t>
    </r>
    <r>
      <rPr>
        <b/>
        <i/>
        <sz val="12"/>
        <rFont val="Calibri"/>
        <family val="2"/>
      </rPr>
      <t>bežné výdavky):</t>
    </r>
  </si>
  <si>
    <t>Skutočnosť  :</t>
  </si>
  <si>
    <t>VÝDAVKOVÁ ČASŤ  SPOLU:</t>
  </si>
  <si>
    <t>BEŽNÉ  VÝDAVKY:</t>
  </si>
  <si>
    <t>01.1.1.6  Obce</t>
  </si>
  <si>
    <t>Položka:</t>
  </si>
  <si>
    <t>Rozpočtová klasifikácia :</t>
  </si>
  <si>
    <t>Rozpočet   :</t>
  </si>
  <si>
    <t>Skutočnosť k 31.12.</t>
  </si>
  <si>
    <t xml:space="preserve">       %</t>
  </si>
  <si>
    <t>611,612,614</t>
  </si>
  <si>
    <t>Mzdové prostriedky</t>
  </si>
  <si>
    <t>mzdy starostu,pracovníkov,hl.kontr.</t>
  </si>
  <si>
    <t>621,622,623,625</t>
  </si>
  <si>
    <t>Odvody poistného</t>
  </si>
  <si>
    <t>zákonné odvody z miezd</t>
  </si>
  <si>
    <t>SPOLU 61x, 62x</t>
  </si>
  <si>
    <t>Elektrická energia</t>
  </si>
  <si>
    <t>Plyn</t>
  </si>
  <si>
    <t>Voda</t>
  </si>
  <si>
    <t>splátky za odber vody</t>
  </si>
  <si>
    <t>SPOLU  632xxx</t>
  </si>
  <si>
    <t>Materiálové výdavky</t>
  </si>
  <si>
    <t>Knihy,časopisy,noviny</t>
  </si>
  <si>
    <t>predplatné časopisov,odbornej literatúry, obecné noviny</t>
  </si>
  <si>
    <t>SPOLU 633xxx</t>
  </si>
  <si>
    <t>Pohonné hmoty</t>
  </si>
  <si>
    <t>Servis,údržby,opravy</t>
  </si>
  <si>
    <t>Zmluvné a havarijné poistenie</t>
  </si>
  <si>
    <t>SPOLU 634xxx</t>
  </si>
  <si>
    <t>Údržba budov a objektov</t>
  </si>
  <si>
    <t>SPOLU 635xxx</t>
  </si>
  <si>
    <t>N á z o v :                            :</t>
  </si>
  <si>
    <t>Školenia,kurzy</t>
  </si>
  <si>
    <t>školenia pracovníkov OÚ; seminár starostov</t>
  </si>
  <si>
    <t>Propagácia a reklamy</t>
  </si>
  <si>
    <t>Všeobecné služby</t>
  </si>
  <si>
    <t>Stravovanie</t>
  </si>
  <si>
    <t>nákup stravných lístkov pre pracovníkov obce</t>
  </si>
  <si>
    <t>Poistné budov, viacúčel.ihriska</t>
  </si>
  <si>
    <t>viacúčel.ihr.-333,27 €;   budova OÚ-735,44 €</t>
  </si>
  <si>
    <t>Prídel do soc.fondu</t>
  </si>
  <si>
    <t>povinný prídel z miezd do SF</t>
  </si>
  <si>
    <t>Odmeny poslancom a zast.star.</t>
  </si>
  <si>
    <t>SPOLU 637xxx</t>
  </si>
  <si>
    <t>Združenie Poondavie</t>
  </si>
  <si>
    <t>členký príspevok</t>
  </si>
  <si>
    <t>Region.združenie Zemplín</t>
  </si>
  <si>
    <t>členský príspevok</t>
  </si>
  <si>
    <t>RVC Michalovce</t>
  </si>
  <si>
    <t>SPOLU 641xxx</t>
  </si>
  <si>
    <t>Nemocenské, ošetrovné</t>
  </si>
  <si>
    <t>PN-prvých 10 dní</t>
  </si>
  <si>
    <t>SPOLU 642xxx</t>
  </si>
  <si>
    <t>0.1.1.2   Finančná a rozpočtová oblasť</t>
  </si>
  <si>
    <t>Poplatky a odvody banke</t>
  </si>
  <si>
    <t>poplatky za vedenie účtu</t>
  </si>
  <si>
    <t>0.1.7.0   Transakcie verejného dlhu</t>
  </si>
  <si>
    <t>SPOLU 651xxx</t>
  </si>
  <si>
    <t>0.1.3.3</t>
  </si>
  <si>
    <t>611, 612</t>
  </si>
  <si>
    <t>Mzdové náklady</t>
  </si>
  <si>
    <t>mzdy matrikárky -úväzok 0,2 %</t>
  </si>
  <si>
    <t xml:space="preserve">povinné odvody zo mzdy </t>
  </si>
  <si>
    <t>Cestovné</t>
  </si>
  <si>
    <t>cestovné na školenia</t>
  </si>
  <si>
    <t>Elektrina, plyn</t>
  </si>
  <si>
    <t>náklady na el.energiu, plyn, vodu</t>
  </si>
  <si>
    <t>Telekomunikač. a pošt.služby</t>
  </si>
  <si>
    <t>poštovné a  telefonne služby</t>
  </si>
  <si>
    <t>Všeobecný materiál</t>
  </si>
  <si>
    <t>kanc.papiere; tlačivá, program matriky</t>
  </si>
  <si>
    <t>Ošatenie</t>
  </si>
  <si>
    <t>ošatenie matrikárky</t>
  </si>
  <si>
    <t>Školenie</t>
  </si>
  <si>
    <t>školenia</t>
  </si>
  <si>
    <t>0.1.6.0</t>
  </si>
  <si>
    <t>623,625xxx</t>
  </si>
  <si>
    <t>Odvody zo mzdy</t>
  </si>
  <si>
    <t>Materiál</t>
  </si>
  <si>
    <t>Preprava voleb. matreiálov</t>
  </si>
  <si>
    <t>Cestovné náhrady</t>
  </si>
  <si>
    <t>05 Ochrana životného prostredia:</t>
  </si>
  <si>
    <t>Nakladenie s odpadmi</t>
  </si>
  <si>
    <t>Zber a uloženie TDO</t>
  </si>
  <si>
    <t>Ochrana život.prostredia</t>
  </si>
  <si>
    <t>Oleje a benzín do kosačky</t>
  </si>
  <si>
    <t>oleje a benzín-kosenie priestranstiev v obci, ihriska TJ,cintorín.....</t>
  </si>
  <si>
    <t>Servis kosačiek</t>
  </si>
  <si>
    <r>
      <t xml:space="preserve">  </t>
    </r>
    <r>
      <rPr>
        <b/>
        <sz val="14"/>
        <rFont val="Calibri"/>
        <family val="2"/>
      </rPr>
      <t>S  P  O  L  U  :</t>
    </r>
  </si>
  <si>
    <t>06. Rozvoj obcí (aktivačná činnosť, verejné osvetlenie....)</t>
  </si>
  <si>
    <r>
      <t>Skutočnosť</t>
    </r>
    <r>
      <rPr>
        <b/>
        <sz val="11"/>
        <rFont val="Calibri"/>
        <family val="2"/>
      </rPr>
      <t xml:space="preserve"> k 31.12.</t>
    </r>
  </si>
  <si>
    <t>Rozvoj obcí</t>
  </si>
  <si>
    <t>611,621,625</t>
  </si>
  <si>
    <t>Náklady na akt.práce-vlastné</t>
  </si>
  <si>
    <t>Materiál-aktivačné práce - vlast</t>
  </si>
  <si>
    <t>Prídel do sociál.fondu AP</t>
  </si>
  <si>
    <t>povinný prídel do sociálneho fondu aktivačnú činnosť</t>
  </si>
  <si>
    <t>VO-elektr.energia</t>
  </si>
  <si>
    <t>platby za spotrebovanú el.nergiu na VO</t>
  </si>
  <si>
    <t>VO-údržba</t>
  </si>
  <si>
    <t xml:space="preserve"> údržba VO</t>
  </si>
  <si>
    <t xml:space="preserve">   S  P  O  L  U:</t>
  </si>
  <si>
    <t>08   Kultúra, šport :</t>
  </si>
  <si>
    <t>Telových. jednota SPOLU:</t>
  </si>
  <si>
    <t>Údržba tel.zariadení</t>
  </si>
  <si>
    <t>Príspevok pre TJ</t>
  </si>
  <si>
    <t>Knižnica SPOLU:</t>
  </si>
  <si>
    <t>Kultúrny dom  SPOLU :</t>
  </si>
  <si>
    <t>splátka za vodu</t>
  </si>
  <si>
    <t>Úcta k starším, kult.podujatia</t>
  </si>
  <si>
    <t>Miestny rozhlas  SPOLU:</t>
  </si>
  <si>
    <t>Údržba MR</t>
  </si>
  <si>
    <t>údržba MR</t>
  </si>
  <si>
    <t>10 Sociálne zabezpečenie :</t>
  </si>
  <si>
    <t xml:space="preserve">     Názov</t>
  </si>
  <si>
    <t>Opatrovateľská služba SPOLU:</t>
  </si>
  <si>
    <t>mzdy opatrovateľov</t>
  </si>
  <si>
    <t>622,623,625</t>
  </si>
  <si>
    <t>Odvody do poisťovní</t>
  </si>
  <si>
    <t>povinné odvody z miezd do poisťovní</t>
  </si>
  <si>
    <t>povinný prídel do SF</t>
  </si>
  <si>
    <t>Dávka sociálnej pomoci</t>
  </si>
  <si>
    <t>Strava-hmotná  núdza</t>
  </si>
  <si>
    <t>nevyčerp.dotácia-vrátka</t>
  </si>
  <si>
    <t>BEŽNÉ VÝDAVKY  SPOLU:</t>
  </si>
  <si>
    <t>KAPITÁLOVÉ  VÝDAVKY:</t>
  </si>
  <si>
    <t>KAPITÁL. VÝDAVKY  SPOLU:</t>
  </si>
  <si>
    <t>VÝDAVKOVÁ ČASŤ  S P O L U :</t>
  </si>
  <si>
    <t>Sociálny fond</t>
  </si>
  <si>
    <t>Názov</t>
  </si>
  <si>
    <t>001</t>
  </si>
  <si>
    <t>002</t>
  </si>
  <si>
    <t>011</t>
  </si>
  <si>
    <t>033</t>
  </si>
  <si>
    <t>085</t>
  </si>
  <si>
    <t>110</t>
  </si>
  <si>
    <t>116</t>
  </si>
  <si>
    <t>173</t>
  </si>
  <si>
    <t xml:space="preserve">     Rozpočet bol vypracovaný podľa platnej rozpočtovej skladby a je rozdelený v príjmovej aj</t>
  </si>
  <si>
    <t>výdavkovej časti na bežný rozpočet, kapitálový rozpočet a na finančné operácie. Rozpočet obce</t>
  </si>
  <si>
    <t>Bežný rozpočet</t>
  </si>
  <si>
    <t>Kapitálový rozpočet</t>
  </si>
  <si>
    <t>Záverečný  účet  obce</t>
  </si>
  <si>
    <t>BRACOVCE</t>
  </si>
  <si>
    <t>Dotácia na voľby</t>
  </si>
  <si>
    <t>034</t>
  </si>
  <si>
    <t>Dotácia MžP - nafta prieskum</t>
  </si>
  <si>
    <t>Sponzorský dar, iné</t>
  </si>
  <si>
    <t>Stravovanie zamestnanci</t>
  </si>
  <si>
    <t>Telekomunikačné služby</t>
  </si>
  <si>
    <t>SOCÚ Trhovište-príspevky</t>
  </si>
  <si>
    <t>Daň z úroku vyberaná zrážkou</t>
  </si>
  <si>
    <t>Telekomun.služby</t>
  </si>
  <si>
    <t>telefon</t>
  </si>
  <si>
    <t xml:space="preserve">Odmeny </t>
  </si>
  <si>
    <t>odmeny členom a zapisovat.komisie</t>
  </si>
  <si>
    <t>Občerstvenie</t>
  </si>
  <si>
    <t>občerstvenie</t>
  </si>
  <si>
    <t>Príspevok pre STO</t>
  </si>
  <si>
    <t>stolnotenisový klub</t>
  </si>
  <si>
    <t>poplatok SOZA-20,40 €;  SLOVGRAM-33,50 €;  konces. poplatok MR a TV- 223,06 €</t>
  </si>
  <si>
    <t>cestovné OcÚ</t>
  </si>
  <si>
    <t>Základná škola</t>
  </si>
  <si>
    <t>za komunálny odpad od občanov</t>
  </si>
  <si>
    <t>na mzdy a materiálové výdavky pre ZŠ - Min.vnútra</t>
  </si>
  <si>
    <t>ochrana pred povodňami a ochrana ovzdušia-cestou Okresného úradu Košice odbor životného prostredia</t>
  </si>
  <si>
    <t>Dotácia ZŠ (cez Okr.úrad Ke)</t>
  </si>
  <si>
    <t>nafta - vrty</t>
  </si>
  <si>
    <t>Caddy-MI 771 BX-139,95 €;  prív.vozík-21,92 €</t>
  </si>
  <si>
    <t>príspevok</t>
  </si>
  <si>
    <t>odmeny-administrat.práce</t>
  </si>
  <si>
    <t>odvody z odmien admin.práce, DoVP</t>
  </si>
  <si>
    <t>PHM auto preprava výsledkov volieb</t>
  </si>
  <si>
    <t>stravovanie-komisia</t>
  </si>
  <si>
    <t>kancelárske potreby;výkresy, perá...</t>
  </si>
  <si>
    <t>Réžia ŠJ</t>
  </si>
  <si>
    <t>040</t>
  </si>
  <si>
    <t>060</t>
  </si>
  <si>
    <t>123</t>
  </si>
  <si>
    <t>140</t>
  </si>
  <si>
    <t>151</t>
  </si>
  <si>
    <t>Nemocenské dávky</t>
  </si>
  <si>
    <t>splátky za plyn OU,DP</t>
  </si>
  <si>
    <t>splátky za el.en. OÚ,DP,DS,fontana, .....</t>
  </si>
  <si>
    <t>Návratná finančná výpomoc</t>
  </si>
  <si>
    <t>Dotácia na výmewnu okien -budova MŠ</t>
  </si>
  <si>
    <t>Dotácia na prax v ZŠ</t>
  </si>
  <si>
    <t>Dotácia ESF  - dlhod.nezamest.- EÚ</t>
  </si>
  <si>
    <t>Dotácia ESF  - dlhod.nezamest.- ŠR</t>
  </si>
  <si>
    <t>rôzne</t>
  </si>
  <si>
    <t>má byť</t>
  </si>
  <si>
    <t>rozdiel</t>
  </si>
  <si>
    <t>Aktiv.činnosť, Dlhod.-nezam.</t>
  </si>
  <si>
    <t>09.1.1.</t>
  </si>
  <si>
    <t>Predškolská výchova</t>
  </si>
  <si>
    <t>633,635xx</t>
  </si>
  <si>
    <t>Materská kola</t>
  </si>
  <si>
    <t>09.1.2.</t>
  </si>
  <si>
    <t>Základné vzdelanie</t>
  </si>
  <si>
    <t>635xx,637xx</t>
  </si>
  <si>
    <t>01116   717xxx</t>
  </si>
  <si>
    <t>rekonštrukcia, modernizácia DS, cintorín-parkovisko</t>
  </si>
  <si>
    <t xml:space="preserve">     Základným nástrojom  finančného hospodárenia obce Bracovce bol rozpočet na rok 2014.</t>
  </si>
  <si>
    <t xml:space="preserve">overovanie , vydanie rodných, sobášnych, úmrtných listov, rôznych potvrdení; SP za   hrací automat na rok 2015 bol uhradený v r.2014  </t>
  </si>
  <si>
    <t>rezervovanie hrobového miesta</t>
  </si>
  <si>
    <t>predaj rozmetadla maštaľ. hnoja</t>
  </si>
  <si>
    <t>príjem splátok od zamestnankyne obce</t>
  </si>
  <si>
    <t xml:space="preserve">WAK s.r.o.Veľké Kapušany-2O0 €; </t>
  </si>
  <si>
    <t>skladník CO - refundácia z okresného úradu Michalovce</t>
  </si>
  <si>
    <t>dotácia z MF-SR na výmenu okien na budove MŠ</t>
  </si>
  <si>
    <t>Dlhodobo-nezamestnaný-ÚPSVaR-ref. EÚ</t>
  </si>
  <si>
    <t>Dlhodobo-nezamestnaný-ÚPSVaR-ref.ŠR</t>
  </si>
  <si>
    <t xml:space="preserve">Voľby </t>
  </si>
  <si>
    <t>prax v ZŠ</t>
  </si>
  <si>
    <t>na činnosť matriky- cestou Okresného úradu Michalovce</t>
  </si>
  <si>
    <t>na register obyvateľov- cestou Okresného úradu Michalovce</t>
  </si>
  <si>
    <t>Hmotná núdza - vrátka</t>
  </si>
  <si>
    <t>Telefón, poštovné služby</t>
  </si>
  <si>
    <t>telefón:pevná linka,mobil starosta,poštovné za SL</t>
  </si>
  <si>
    <t>rôzny spotrebný materiál,toner, čistiace potr; kancel.potr., pošt.známky, tlačivá, materiál na chodníky v parku...</t>
  </si>
  <si>
    <t xml:space="preserve"> doména web stránky</t>
  </si>
  <si>
    <t>nafta, oleje, benzín : DP-1230,12 €;        OÚ-342,14 €</t>
  </si>
  <si>
    <t>STK, emisná kontrola,servis CADYI,traktora</t>
  </si>
  <si>
    <t>Údržba prístrojov</t>
  </si>
  <si>
    <t>oprava obojstrannýh hodín, faxu</t>
  </si>
  <si>
    <t>materiálvýmena okien; materiál oprava krypty; cintorín tráva,cement..</t>
  </si>
  <si>
    <t>Update softvéru</t>
  </si>
  <si>
    <t>aktualizácia programov dane; mzdy, účtovníctvo</t>
  </si>
  <si>
    <t>tlač obecných novín; maľovaná mapa</t>
  </si>
  <si>
    <t>montáž a demontáž vian.výzdoby;  znalecké posudky..</t>
  </si>
  <si>
    <t>Poplatky a odvody</t>
  </si>
  <si>
    <t>trovy konania-spor EUROBUILDING, právne zastupovanie</t>
  </si>
  <si>
    <t xml:space="preserve">poslanci  a  čl.komisií </t>
  </si>
  <si>
    <t>Odmeny - audit, dohody o VP</t>
  </si>
  <si>
    <t>audit za r.2013-600€;  DoVP 21,63€</t>
  </si>
  <si>
    <t>Penále</t>
  </si>
  <si>
    <t>spor EUROBUILDING-Stavebné úpravy ZŠ</t>
  </si>
  <si>
    <t>ZMOS-členské na r.2015</t>
  </si>
  <si>
    <t>zamestnankyňa obce Eštoková</t>
  </si>
  <si>
    <t>daň z pripísaných úrokov na účet</t>
  </si>
  <si>
    <t>program matrika</t>
  </si>
  <si>
    <t>cestovné z-c; strava počas volieb z-c obce</t>
  </si>
  <si>
    <t>Vátka nevyčerpanej dotácie</t>
  </si>
  <si>
    <t>vrátka dot. Na Okresný úrad</t>
  </si>
  <si>
    <t>vrecia, harmonogramy</t>
  </si>
  <si>
    <t>Plyn,elektrina...</t>
  </si>
  <si>
    <t>elektrina,plyn ŽP</t>
  </si>
  <si>
    <t>faktúry FÚRA Rozhanovce za zber, odvoz a likvidáciu TDO -54,00€ z recyk.fondu</t>
  </si>
  <si>
    <t xml:space="preserve">servis všetkých kosačiek  na OÚ ; servis ručnej píly </t>
  </si>
  <si>
    <t>cement na výrobu kociek do prieko; rúry do priekop</t>
  </si>
  <si>
    <t>Poistné</t>
  </si>
  <si>
    <t>Prídel do sociál.fondu DNZ</t>
  </si>
  <si>
    <t>čerpadlo, materiál na chodník</t>
  </si>
  <si>
    <t>preprava futbalistov; voda; občerstvenie; čistiace potreby., poplatky</t>
  </si>
  <si>
    <t>materiál na údržby a opravy v KD, čistiace...</t>
  </si>
  <si>
    <t>Úcta k starším - osušky, pohostenie,oslavy SNP,ples</t>
  </si>
  <si>
    <t>09   Vzdelávanie :</t>
  </si>
  <si>
    <t>Materská škola</t>
  </si>
  <si>
    <t>MŠ -materiál</t>
  </si>
  <si>
    <t>Výmena okien na budove MŠ</t>
  </si>
  <si>
    <t>MŠ - údržby, opravy</t>
  </si>
  <si>
    <t>Školská jedáleň</t>
  </si>
  <si>
    <t>Údržba ŠJ</t>
  </si>
  <si>
    <t>výmena okien z dotácie MF</t>
  </si>
  <si>
    <t>výmena WC a radiátorov v MŠ</t>
  </si>
  <si>
    <t>výmena okien - vlastné fin.prostr.</t>
  </si>
  <si>
    <t>rekonštrukvie WC      v MŠ</t>
  </si>
  <si>
    <t>vrátka nevyčerpanej dotácie</t>
  </si>
  <si>
    <t>výmena dverí ŠJ; maľovanie ŠJ</t>
  </si>
  <si>
    <t>Cintorín - parkovisko</t>
  </si>
  <si>
    <t>asfaltovanie parkoviska</t>
  </si>
  <si>
    <t>dlažba, lavičky, strieška</t>
  </si>
  <si>
    <t>104</t>
  </si>
  <si>
    <t>Z vratiek</t>
  </si>
  <si>
    <t>Z rozpočtu obce</t>
  </si>
  <si>
    <t>KAPITÁLOVÉ  PRÍJMY :</t>
  </si>
  <si>
    <t>KAPITÁLOVÉ  PRÍJMY SPOLU:</t>
  </si>
  <si>
    <t>KAPITÁLOVÉ   VÝDAVKY  SPOLU :</t>
  </si>
  <si>
    <t>KAPITÁLOVÉ   VÝDAVKY :</t>
  </si>
  <si>
    <t>Príprav. Proj.dokum.</t>
  </si>
  <si>
    <t xml:space="preserve">                                                                                                 </t>
  </si>
  <si>
    <t>Dobropisy za r.2013</t>
  </si>
  <si>
    <t>Zo ŠR-projekt KZ 11E3</t>
  </si>
  <si>
    <t>Zo ŠR-projekt-KZ 11E4</t>
  </si>
  <si>
    <t>Od ostatných subj. VS</t>
  </si>
  <si>
    <t>636xxx</t>
  </si>
  <si>
    <t>Údržba budov</t>
  </si>
  <si>
    <t>Hospodárenie obce</t>
  </si>
  <si>
    <t>Bežné výdavky spolu</t>
  </si>
  <si>
    <t>Príjmy z finančných operácií</t>
  </si>
  <si>
    <t>Výdavky z finančných operácií</t>
  </si>
  <si>
    <t>Rozdiel finančných operácií</t>
  </si>
  <si>
    <t>Vylúčenie z prebytku</t>
  </si>
  <si>
    <t>Upravené hospodárenie obce</t>
  </si>
  <si>
    <t xml:space="preserve">a rozpočtové hospodárenie </t>
  </si>
  <si>
    <t>za rok 2014</t>
  </si>
  <si>
    <t>Predkladá :   PhDr. Kolesnáčová Ivana</t>
  </si>
  <si>
    <t xml:space="preserve">                          starostka obce</t>
  </si>
  <si>
    <t>Spracovala :  Hrabovská Eva</t>
  </si>
  <si>
    <t xml:space="preserve">                       účtovníčka obce</t>
  </si>
  <si>
    <t>predpisov.</t>
  </si>
  <si>
    <t>Príjmy celkom</t>
  </si>
  <si>
    <t>1.  ROZPOČET  OBCE  NA  ROK  2014</t>
  </si>
  <si>
    <t xml:space="preserve">     Rozpočet bol zostavený ako prebytkový.</t>
  </si>
  <si>
    <t xml:space="preserve">     Hospodárenie obce sa riadilo podľa schváleného rozpočtu na rok 2014.</t>
  </si>
  <si>
    <t>Schválený rozpočet</t>
  </si>
  <si>
    <t>Výdavky celkom</t>
  </si>
  <si>
    <t>ROZPOČET    OBCE</t>
  </si>
  <si>
    <t>Rozpočet obce k 31.12.2014</t>
  </si>
  <si>
    <t>Schválený rozpočet       po poslednej zmene</t>
  </si>
  <si>
    <r>
      <rPr>
        <i/>
        <sz val="12"/>
        <rFont val="Times New Roman"/>
        <family val="1"/>
      </rPr>
      <t xml:space="preserve">z toho : </t>
    </r>
    <r>
      <rPr>
        <sz val="12"/>
        <rFont val="Times New Roman"/>
        <family val="1"/>
      </rPr>
      <t xml:space="preserve">  - Bežné príjmy</t>
    </r>
  </si>
  <si>
    <t xml:space="preserve">                - Kapitálové príjmy</t>
  </si>
  <si>
    <t xml:space="preserve">                - Finančné príjmy</t>
  </si>
  <si>
    <t xml:space="preserve">                - Príjmy RO s právnou subjektivitou</t>
  </si>
  <si>
    <t xml:space="preserve">                 - Kapitálové výdavky</t>
  </si>
  <si>
    <t xml:space="preserve">                 - Finančné výdavky</t>
  </si>
  <si>
    <t xml:space="preserve">                 - Výdavky RO s právnou subjektivitou</t>
  </si>
  <si>
    <r>
      <rPr>
        <i/>
        <sz val="12"/>
        <rFont val="Times New Roman"/>
        <family val="1"/>
      </rPr>
      <t>z toho :</t>
    </r>
    <r>
      <rPr>
        <sz val="12"/>
        <rFont val="Times New Roman"/>
        <family val="1"/>
      </rPr>
      <t xml:space="preserve">    - Bežné výdavky </t>
    </r>
  </si>
  <si>
    <t>2. ROZBOR  PLNENIA  PRÍJMOV  za  ROK  2014</t>
  </si>
  <si>
    <r>
      <t xml:space="preserve">2. b)   BEŽNÉ  PRÍJMY  - </t>
    </r>
    <r>
      <rPr>
        <b/>
        <i/>
        <sz val="12"/>
        <color indexed="8"/>
        <rFont val="Calibri"/>
        <family val="2"/>
      </rPr>
      <t>RO - Základná škola s materskou školou  :</t>
    </r>
  </si>
  <si>
    <t>2. a)  BEŽNÉ  PRÍJMY  - obec :</t>
  </si>
  <si>
    <t>3. ROZBOR  ČERPANIA  VÝDAVKOV  ZA  ROK   2014</t>
  </si>
  <si>
    <t>3. a) BEŽNÉ  VÝDAVKY  - obec:</t>
  </si>
  <si>
    <r>
      <t xml:space="preserve">3. b) BEŽNÉ  VÝDAVKY -  </t>
    </r>
    <r>
      <rPr>
        <b/>
        <i/>
        <sz val="12"/>
        <rFont val="Calibri"/>
        <family val="2"/>
      </rPr>
      <t>RO - Základná škola s  materskou školou :</t>
    </r>
  </si>
  <si>
    <t>3.a)  PRÍLOHA  K  ROZBORU  ČERPANIA  VÝDAVKOV  ZA  ROK  2014 - obec</t>
  </si>
  <si>
    <t>Záverečný účet obce</t>
  </si>
  <si>
    <t>a rozpočtové hospodárenie za rok 2014</t>
  </si>
  <si>
    <t>OBSAH :</t>
  </si>
  <si>
    <t>Rozpočet obce na rok 2014</t>
  </si>
  <si>
    <t>2.</t>
  </si>
  <si>
    <t>Rozbor plnenie príjmov za rok 2014</t>
  </si>
  <si>
    <t>1.</t>
  </si>
  <si>
    <t>3.</t>
  </si>
  <si>
    <t xml:space="preserve">  2. a) príjmy - obec</t>
  </si>
  <si>
    <t xml:space="preserve">  2. b) príjmy RO - Základná škola s materskou školou</t>
  </si>
  <si>
    <t xml:space="preserve">   3. a) výdavky - obec</t>
  </si>
  <si>
    <t xml:space="preserve">   3. b) výdavky RO - Základná škola s materskou školou</t>
  </si>
  <si>
    <t>4.</t>
  </si>
  <si>
    <t xml:space="preserve">4. PREBYTOK / SCHODOK ROZPOČTOVÉHO  HOSPODÁRENIA  </t>
  </si>
  <si>
    <t>ZA  ROK  2014</t>
  </si>
  <si>
    <t>Prebytok / schodok rozpočtového hospodárenia za rok 2014</t>
  </si>
  <si>
    <t>Skutočnosť k 31.12.2014</t>
  </si>
  <si>
    <t>Bežné príjmy spolu</t>
  </si>
  <si>
    <t>z toho : bežné príjmy obce</t>
  </si>
  <si>
    <t>z toho : bežné výdavky obce</t>
  </si>
  <si>
    <t>Kapitálové príjmy spolu</t>
  </si>
  <si>
    <t xml:space="preserve"> z toho : kapitálové príjmy obce</t>
  </si>
  <si>
    <t xml:space="preserve">            bežné príjmy RO (ZŠsMŠ)</t>
  </si>
  <si>
    <t xml:space="preserve">            bežné výdavky RO (ZŠsMŠ)</t>
  </si>
  <si>
    <t xml:space="preserve">             kapitálové príjmy RO (ZŠsMŠ)</t>
  </si>
  <si>
    <t>Kapitálové výdavky spolu</t>
  </si>
  <si>
    <t>z toho : kapitálové výdavky obce</t>
  </si>
  <si>
    <t xml:space="preserve">            kapitálové výdavky RO (ZŠsMŠ)</t>
  </si>
  <si>
    <t>Upravený prebytok/schodok bežného a kapitálového rozpočtu</t>
  </si>
  <si>
    <t>PRÍJMY  SPOLU</t>
  </si>
  <si>
    <t>VÝDAVKY  SPOLU</t>
  </si>
  <si>
    <t>v EUR</t>
  </si>
  <si>
    <t>Prebytok/schodok bežného a kapitálového rozpočtu</t>
  </si>
  <si>
    <t>5.</t>
  </si>
  <si>
    <t>Tvorba a použitie prostriedkov peňažných fondov - rezervného a sociálneho fondu</t>
  </si>
  <si>
    <t>5. TVORBA  A  POUŽITIE  PROSTRIEDKOV  PEŇAŽNÝCH  FONDOV</t>
  </si>
  <si>
    <t>REZERVNÝ  FOND</t>
  </si>
  <si>
    <t>Obec  vytvára rezervný fond v zmysle ustanovenia § 15 zákona č.583/2004 Z.z. v z.n.p..</t>
  </si>
  <si>
    <t>Fond rezervný</t>
  </si>
  <si>
    <t>Suma v Eur</t>
  </si>
  <si>
    <t>ZS k 1.1.2014</t>
  </si>
  <si>
    <t xml:space="preserve">                  rozpočtový rok</t>
  </si>
  <si>
    <t xml:space="preserve">               - z rozdielu medzi výnosmi a nákladmi </t>
  </si>
  <si>
    <t xml:space="preserve">                 z podnikateľskej činnosti po zdanení</t>
  </si>
  <si>
    <t xml:space="preserve">               - z finančných operácií</t>
  </si>
  <si>
    <t xml:space="preserve"> - uznesenie č.     zo dňa ...... obstaranie</t>
  </si>
  <si>
    <t xml:space="preserve">                - krytie schodku rozpočtu</t>
  </si>
  <si>
    <t xml:space="preserve">                - ostatné úbytky</t>
  </si>
  <si>
    <t>KZ k 31.12.2014</t>
  </si>
  <si>
    <t>PEŇAŽNÝ  FOND</t>
  </si>
  <si>
    <t>O použití peňažného fondu rozhoduje obecné zastupiteľstvo.</t>
  </si>
  <si>
    <t>SOCIÁLNY  FOND</t>
  </si>
  <si>
    <t xml:space="preserve">              - povinný prídel -         %</t>
  </si>
  <si>
    <t xml:space="preserve">              - ostatné prírastky</t>
  </si>
  <si>
    <t xml:space="preserve">            - regeneráciu prac.síl, dopravu</t>
  </si>
  <si>
    <t xml:space="preserve">            - dopravné</t>
  </si>
  <si>
    <t xml:space="preserve">           - ostatné úbytky</t>
  </si>
  <si>
    <t>6.</t>
  </si>
  <si>
    <t>6. BILANCIA  AKTÍV  A  PASÍV  K  31.12.2014</t>
  </si>
  <si>
    <t>A K T Í V A</t>
  </si>
  <si>
    <t>ZS k 1.1.12014  v Eur</t>
  </si>
  <si>
    <t>Majetok spolu</t>
  </si>
  <si>
    <t>Neobežný majetok spolu</t>
  </si>
  <si>
    <t>Obežný majetok spolu</t>
  </si>
  <si>
    <r>
      <rPr>
        <i/>
        <sz val="12"/>
        <color indexed="8"/>
        <rFont val="Times New Roman"/>
        <family val="1"/>
      </rPr>
      <t xml:space="preserve">z toho </t>
    </r>
    <r>
      <rPr>
        <sz val="12"/>
        <color indexed="8"/>
        <rFont val="Times New Roman"/>
        <family val="1"/>
      </rPr>
      <t>:  -  Dlhodobý nehmotný majetok</t>
    </r>
  </si>
  <si>
    <t xml:space="preserve">               - Dlhoodbý hmotný majetok</t>
  </si>
  <si>
    <t xml:space="preserve">               - Dlhodobý finančný majetok</t>
  </si>
  <si>
    <r>
      <rPr>
        <i/>
        <sz val="12"/>
        <color indexed="8"/>
        <rFont val="Times New Roman"/>
        <family val="1"/>
      </rPr>
      <t>z toho</t>
    </r>
    <r>
      <rPr>
        <sz val="12"/>
        <color indexed="8"/>
        <rFont val="Times New Roman"/>
        <family val="1"/>
      </rPr>
      <t xml:space="preserve"> :   - Zásoby</t>
    </r>
  </si>
  <si>
    <t xml:space="preserve">               - Zúčtovanie medzi subjektami VS        </t>
  </si>
  <si>
    <t xml:space="preserve">               - Dlhodobé pohľadávky</t>
  </si>
  <si>
    <t xml:space="preserve">               - Krátkodobé pohľadávky</t>
  </si>
  <si>
    <t xml:space="preserve">               - Finančné účty</t>
  </si>
  <si>
    <t xml:space="preserve">               - Poskytnuté návratné fin. výpomoci dlhodobé</t>
  </si>
  <si>
    <t xml:space="preserve">               - Poskytnuté návratné fin. výpomoci krátkodobé</t>
  </si>
  <si>
    <t>Časové rozlíšenie</t>
  </si>
  <si>
    <t>riadok súvahy</t>
  </si>
  <si>
    <t>P A S Í V A</t>
  </si>
  <si>
    <t>Vlastné imanie a záväzky spolu</t>
  </si>
  <si>
    <t xml:space="preserve">Vlastné imanie </t>
  </si>
  <si>
    <t xml:space="preserve">                     - fondy</t>
  </si>
  <si>
    <r>
      <t xml:space="preserve">        </t>
    </r>
    <r>
      <rPr>
        <i/>
        <sz val="12"/>
        <color indexed="8"/>
        <rFont val="Times New Roman"/>
        <family val="1"/>
      </rPr>
      <t>z toho : -</t>
    </r>
    <r>
      <rPr>
        <sz val="12"/>
        <color indexed="8"/>
        <rFont val="Times New Roman"/>
        <family val="1"/>
      </rPr>
      <t xml:space="preserve"> oceňovacie rozdiely</t>
    </r>
  </si>
  <si>
    <t xml:space="preserve">                     - výsledok hospodárenia</t>
  </si>
  <si>
    <t>Záväzky</t>
  </si>
  <si>
    <r>
      <t xml:space="preserve">        z toho : </t>
    </r>
    <r>
      <rPr>
        <sz val="12"/>
        <color indexed="8"/>
        <rFont val="Times New Roman"/>
        <family val="1"/>
      </rPr>
      <t xml:space="preserve"> - rezervy</t>
    </r>
  </si>
  <si>
    <t xml:space="preserve">                     - zúčtovanie medzi subjektami VS</t>
  </si>
  <si>
    <t xml:space="preserve">                     - dlhodobé záväzky</t>
  </si>
  <si>
    <t xml:space="preserve">                     - krátkodobé záväzky</t>
  </si>
  <si>
    <t xml:space="preserve">                     - bankové úvery a výpomoci</t>
  </si>
  <si>
    <t>KZ k 31.12.2014  v Eur</t>
  </si>
  <si>
    <t>7.</t>
  </si>
  <si>
    <t>Prehľad o stave a vývoji dlhu k 31.12.2014</t>
  </si>
  <si>
    <t>8.</t>
  </si>
  <si>
    <t>7.  PREHĽAD  O  STAVE  A  VÝVOJI  DLHU  K  31.12.2014</t>
  </si>
  <si>
    <t xml:space="preserve">               - voči štátnym fondom (ŠFRB, ŠF )</t>
  </si>
  <si>
    <t xml:space="preserve">               - voči dodávateľom</t>
  </si>
  <si>
    <t xml:space="preserve">               - voči štátnemu rozpočtu</t>
  </si>
  <si>
    <t xml:space="preserve">               - voči zamestnancom</t>
  </si>
  <si>
    <t xml:space="preserve">               - voči poisťovniam a daňovému úradu</t>
  </si>
  <si>
    <t xml:space="preserve">               - ostatné</t>
  </si>
  <si>
    <t xml:space="preserve">Obec spláca úver, ktorý bol poskytnutý z dôvodu akcie "Stavebné úpravy Základná škola </t>
  </si>
  <si>
    <t>Bracovce" v roku 2012 na dobu 5 rokov. Úver poskytla Prima banka a.s. pobočka Michalovce</t>
  </si>
  <si>
    <t>tiež mesačne.</t>
  </si>
  <si>
    <t>Poskytovateľ úveru</t>
  </si>
  <si>
    <t>Výška úroku</t>
  </si>
  <si>
    <t>Zabezpečenie úveru</t>
  </si>
  <si>
    <t>Zostatok k 31.12.2014</t>
  </si>
  <si>
    <t>Splatnosť</t>
  </si>
  <si>
    <t>Výška prijatého úveru</t>
  </si>
  <si>
    <t>Účel</t>
  </si>
  <si>
    <t>8. HOSPODÁRENIE  PRÍSPEVKOVÝCH  ORGHANIZÁCIÍ</t>
  </si>
  <si>
    <t xml:space="preserve">9. PREHĽAD  O  POSKYTNUTÝCH  DOTÁCIÁCH  PRÁVNICKÝM  </t>
  </si>
  <si>
    <t>PODĽA § 7 ODS: 4 ZÁKONA Č. 583/2004 Z.z.</t>
  </si>
  <si>
    <t>Žiadateľ dotácie  Účelové určenie dotácie : uviesť :         - bežné výdavky na ...   - kapitálové výdavky         na ....</t>
  </si>
  <si>
    <t>stĺ. 1</t>
  </si>
  <si>
    <t>stĺ. 2</t>
  </si>
  <si>
    <t>stĺ. 3</t>
  </si>
  <si>
    <t>stĺ. 4</t>
  </si>
  <si>
    <t>Suma poskytnutých finančných prostriedkov</t>
  </si>
  <si>
    <t>Suma skutočne použitých finančných prostriedkov</t>
  </si>
  <si>
    <t>Rozdiel  (stĺ.2 - stĺ.3)</t>
  </si>
  <si>
    <t>10. PODNIKATEĽSKÁ  ČINNOSŤ</t>
  </si>
  <si>
    <t>Hospodárenie príspevkových organizácií</t>
  </si>
  <si>
    <t>9.</t>
  </si>
  <si>
    <t>Prehľad o poskytnutých dotáciách právnickým osobám a fyzickým osobám -</t>
  </si>
  <si>
    <t>Podnikateľská činnosť</t>
  </si>
  <si>
    <t>11.</t>
  </si>
  <si>
    <t>Finančné usporiadanie finančných vzťahov voči :</t>
  </si>
  <si>
    <t>a) zriadeným a založeným právnickým osobám</t>
  </si>
  <si>
    <t>b) štátnemu rozpočtu</t>
  </si>
  <si>
    <t>c) štátnym fondom</t>
  </si>
  <si>
    <t>d) rozpočtom iných obcí</t>
  </si>
  <si>
    <t>e) rozpočtom VÚC</t>
  </si>
  <si>
    <t>12.</t>
  </si>
  <si>
    <t>Hodnotenie plnenia programov obce</t>
  </si>
  <si>
    <t>12. HODNOTENIE  PLNENIA  PROGRAMOV  OBCE</t>
  </si>
  <si>
    <r>
      <t xml:space="preserve">Obec </t>
    </r>
    <r>
      <rPr>
        <b/>
        <i/>
        <u val="single"/>
        <sz val="13"/>
        <color indexed="8"/>
        <rFont val="Times New Roman"/>
        <family val="1"/>
      </rPr>
      <t>nie je zriaďovateľom  príspevkových</t>
    </r>
    <r>
      <rPr>
        <sz val="12"/>
        <color indexed="8"/>
        <rFont val="Times New Roman"/>
        <family val="1"/>
      </rPr>
      <t xml:space="preserve"> organizácií.</t>
    </r>
  </si>
  <si>
    <r>
      <t xml:space="preserve">Obec  </t>
    </r>
    <r>
      <rPr>
        <b/>
        <i/>
        <u val="single"/>
        <sz val="13"/>
        <color indexed="8"/>
        <rFont val="Times New Roman"/>
        <family val="1"/>
      </rPr>
      <t xml:space="preserve">n e v y k o n á v a </t>
    </r>
    <r>
      <rPr>
        <b/>
        <sz val="13"/>
        <color indexed="8"/>
        <rFont val="Times New Roman"/>
        <family val="1"/>
      </rPr>
      <t xml:space="preserve"> </t>
    </r>
    <r>
      <rPr>
        <b/>
        <i/>
        <u val="single"/>
        <sz val="13"/>
        <color indexed="8"/>
        <rFont val="Times New Roman"/>
        <family val="1"/>
      </rPr>
      <t xml:space="preserve"> podnikateľskú</t>
    </r>
    <r>
      <rPr>
        <sz val="12"/>
        <color indexed="8"/>
        <rFont val="Times New Roman"/>
        <family val="1"/>
      </rPr>
      <t xml:space="preserve"> činnosť.</t>
    </r>
  </si>
  <si>
    <t>a)   zriadeným a založeným právnickým osobám</t>
  </si>
  <si>
    <t>b)   štátnemu rozpočtu</t>
  </si>
  <si>
    <t>c)   štátnym fondom</t>
  </si>
  <si>
    <t>d)   rozpočtom iných obcí</t>
  </si>
  <si>
    <t>e)   rozpočtom VÚC</t>
  </si>
  <si>
    <t>V súlade s ustanovením § 16 ods. 2 zákona č. 583/2004 o rozpočtových pravidlách územnej</t>
  </si>
  <si>
    <t>samosprávy a o zmene a doplnení niektorých zákonov v znení neskorších predpisov má obec</t>
  </si>
  <si>
    <t>finančne usporiadať svoje hospodárenie vrátane finančných vzťahov k zriadeným alebo</t>
  </si>
  <si>
    <t>založeným právnickým osobám, fyzickým osobám -podnikateľom a právnickým osobám,</t>
  </si>
  <si>
    <t>ktorým poskytli finančné prostriedky svojho rozpočtu, ďalej usporiadať fiannčné vzťahy</t>
  </si>
  <si>
    <t>k štátnemu rozpočtu, štátnym fondom, rozpočtom iných obcí a k rozpočtom VÚC.</t>
  </si>
  <si>
    <t>Finančné usporiadanie voči zriadeným právnickým osobám, t.j. rozpočtovým  organizáciám :</t>
  </si>
  <si>
    <t xml:space="preserve">    - prostriedky zriaďovateľa, vlastné prostriedky RO</t>
  </si>
  <si>
    <t>Rozpočtová organizácia</t>
  </si>
  <si>
    <t>Rozdiel - vrátenie</t>
  </si>
  <si>
    <t xml:space="preserve">    - prostriedky od ostatných subjektov verejnej správy napr. zoŠR</t>
  </si>
  <si>
    <t>Finančné usporiadanie voči zriadeným právnickým osobám, t.j. príspevkovým  organizáciám :</t>
  </si>
  <si>
    <t xml:space="preserve">    - prostriedky zriaďovateľa</t>
  </si>
  <si>
    <t>Rozdiel</t>
  </si>
  <si>
    <t xml:space="preserve">    - prostriedky vlastné</t>
  </si>
  <si>
    <t>Príspevková organizácia</t>
  </si>
  <si>
    <t>Finančné usporiadanie voči založeným právnickým osobám :</t>
  </si>
  <si>
    <t>Právnická osoba</t>
  </si>
  <si>
    <t>Suma poskytnutých fiannčných prostriedkov</t>
  </si>
  <si>
    <t>Účelové určenie grantu, transferu uviesť: školstvo, matrika...   - bežné výdavky                    - kapitálové výdavky</t>
  </si>
  <si>
    <t>stĺ.1</t>
  </si>
  <si>
    <t>stĺ.2</t>
  </si>
  <si>
    <t>stĺ.3</t>
  </si>
  <si>
    <t>stĺ.4</t>
  </si>
  <si>
    <t>stĺ.5</t>
  </si>
  <si>
    <r>
      <t xml:space="preserve">Obec </t>
    </r>
    <r>
      <rPr>
        <b/>
        <i/>
        <u val="single"/>
        <sz val="12"/>
        <color indexed="8"/>
        <rFont val="Times New Roman"/>
        <family val="1"/>
      </rPr>
      <t>neuzatvorila</t>
    </r>
    <r>
      <rPr>
        <sz val="12"/>
        <color indexed="8"/>
        <rFont val="Times New Roman"/>
        <family val="1"/>
      </rPr>
      <t xml:space="preserve"> v roku 2014 žiadnu zmluvu so štátnymi fondmi.</t>
    </r>
  </si>
  <si>
    <t xml:space="preserve">Obec </t>
  </si>
  <si>
    <r>
      <t xml:space="preserve">Suma </t>
    </r>
    <r>
      <rPr>
        <b/>
        <u val="single"/>
        <sz val="10"/>
        <color indexed="8"/>
        <rFont val="Times New Roman"/>
        <family val="1"/>
      </rPr>
      <t>poskytnutých</t>
    </r>
    <r>
      <rPr>
        <b/>
        <sz val="10"/>
        <color indexed="8"/>
        <rFont val="Times New Roman"/>
        <family val="1"/>
      </rPr>
      <t xml:space="preserve"> finančných prostriedkov</t>
    </r>
  </si>
  <si>
    <t xml:space="preserve">Rozdiel </t>
  </si>
  <si>
    <r>
      <t xml:space="preserve">Suma </t>
    </r>
    <r>
      <rPr>
        <b/>
        <u val="single"/>
        <sz val="10"/>
        <color indexed="8"/>
        <rFont val="Times New Roman"/>
        <family val="1"/>
      </rPr>
      <t>prijatých</t>
    </r>
    <r>
      <rPr>
        <b/>
        <sz val="10"/>
        <color indexed="8"/>
        <rFont val="Times New Roman"/>
        <family val="1"/>
      </rPr>
      <t xml:space="preserve"> finančných prostriedkov</t>
    </r>
  </si>
  <si>
    <t xml:space="preserve">VÚC </t>
  </si>
  <si>
    <t>ROZPOČTU</t>
  </si>
  <si>
    <t>13.</t>
  </si>
  <si>
    <t>Uznesenie obecného zastupiteľstva</t>
  </si>
  <si>
    <t>003</t>
  </si>
  <si>
    <t>024</t>
  </si>
  <si>
    <t>048</t>
  </si>
  <si>
    <t>098</t>
  </si>
  <si>
    <t>115</t>
  </si>
  <si>
    <t>117</t>
  </si>
  <si>
    <t>120</t>
  </si>
  <si>
    <t>126</t>
  </si>
  <si>
    <t>127</t>
  </si>
  <si>
    <t>132</t>
  </si>
  <si>
    <t>180</t>
  </si>
  <si>
    <t>Rozbor čerpania výdavkov za rok 2014</t>
  </si>
  <si>
    <t>8/2013 (v € ).</t>
  </si>
  <si>
    <r>
      <t xml:space="preserve"> </t>
    </r>
    <r>
      <rPr>
        <b/>
        <sz val="12"/>
        <rFont val="Times New Roman"/>
        <family val="1"/>
      </rPr>
      <t>Rozpočet</t>
    </r>
    <r>
      <rPr>
        <sz val="12"/>
        <rFont val="Times New Roman"/>
        <family val="1"/>
      </rPr>
      <t xml:space="preserve">  obce bol </t>
    </r>
    <r>
      <rPr>
        <b/>
        <sz val="12"/>
        <rFont val="Times New Roman"/>
        <family val="1"/>
      </rPr>
      <t>schválený</t>
    </r>
    <r>
      <rPr>
        <sz val="12"/>
        <rFont val="Times New Roman"/>
        <family val="1"/>
      </rPr>
      <t xml:space="preserve"> obecným zastupiteľstvom dňa </t>
    </r>
    <r>
      <rPr>
        <b/>
        <sz val="12"/>
        <rFont val="Times New Roman"/>
        <family val="1"/>
      </rPr>
      <t>13. decembra 2013</t>
    </r>
    <r>
      <rPr>
        <sz val="12"/>
        <rFont val="Times New Roman"/>
        <family val="1"/>
      </rPr>
      <t xml:space="preserve">  uznesením číslo </t>
    </r>
  </si>
  <si>
    <r>
      <rPr>
        <b/>
        <sz val="12"/>
        <rFont val="Times New Roman"/>
        <family val="1"/>
      </rPr>
      <t>Rozpočet</t>
    </r>
    <r>
      <rPr>
        <sz val="12"/>
        <rFont val="Times New Roman"/>
        <family val="1"/>
      </rPr>
      <t xml:space="preserve"> obce bol </t>
    </r>
    <r>
      <rPr>
        <b/>
        <sz val="12"/>
        <rFont val="Times New Roman"/>
        <family val="1"/>
      </rPr>
      <t xml:space="preserve">zmenený </t>
    </r>
    <r>
      <rPr>
        <sz val="12"/>
        <rFont val="Times New Roman"/>
        <family val="1"/>
      </rPr>
      <t xml:space="preserve"> trikrát .</t>
    </r>
  </si>
  <si>
    <r>
      <t xml:space="preserve">                -</t>
    </r>
    <r>
      <rPr>
        <b/>
        <sz val="12"/>
        <rFont val="Times New Roman"/>
        <family val="1"/>
      </rPr>
      <t xml:space="preserve"> prvá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zmena</t>
    </r>
    <r>
      <rPr>
        <sz val="12"/>
        <rFont val="Times New Roman"/>
        <family val="1"/>
      </rPr>
      <t xml:space="preserve">  bola schválená dňa </t>
    </r>
    <r>
      <rPr>
        <b/>
        <sz val="12"/>
        <rFont val="Times New Roman"/>
        <family val="1"/>
      </rPr>
      <t>4.apríla 2014 uznesením číslo: 2/2014.</t>
    </r>
  </si>
  <si>
    <r>
      <t xml:space="preserve">                -</t>
    </r>
    <r>
      <rPr>
        <b/>
        <sz val="12"/>
        <rFont val="Times New Roman"/>
        <family val="1"/>
      </rPr>
      <t xml:space="preserve"> tretia zmena</t>
    </r>
    <r>
      <rPr>
        <sz val="12"/>
        <rFont val="Times New Roman"/>
        <family val="1"/>
      </rPr>
      <t xml:space="preserve"> bola schválená rozpočtovým opatrením starostu obce dňa </t>
    </r>
    <r>
      <rPr>
        <b/>
        <sz val="12"/>
        <rFont val="Times New Roman"/>
        <family val="1"/>
      </rPr>
      <t>31.12.2014.</t>
    </r>
  </si>
  <si>
    <t>O použití rezervného fondu rozhoduje obecné zastupiteľstvo.</t>
  </si>
  <si>
    <t>podnikateľom podľa § 7 ods. 4 zákona č. 583/2004 Z.z.</t>
  </si>
  <si>
    <t xml:space="preserve">                               OB E C     B R A C O V C E     0 7 2   0 5     O K R.   M I C H A L O V C E</t>
  </si>
  <si>
    <t>V Bracovciach   24.04.2015</t>
  </si>
  <si>
    <r>
      <t xml:space="preserve">Návrh záverečného účtu vyvesený na úradnej tabuli dňa : </t>
    </r>
    <r>
      <rPr>
        <b/>
        <sz val="12"/>
        <rFont val="Times New Roman"/>
        <family val="1"/>
      </rPr>
      <t>20.05.2015</t>
    </r>
  </si>
  <si>
    <t xml:space="preserve">Obec zostavila rozpočet podľa ustanovenia § 10 ods. 7 zákona č. 583/2004 Z.z. o rozpočtových </t>
  </si>
  <si>
    <t xml:space="preserve">pravidlách územnej samosprávy a o zmene a doplnení niektorých zákonov v znení  neskorších </t>
  </si>
  <si>
    <t>v príjmovej aj výdavkovej časti zahŕňa aj rozpočet rozpočtovej organizácie s právnou subjektivitou</t>
  </si>
  <si>
    <t xml:space="preserve"> - Základnej školy s materskou školou Bracovce.</t>
  </si>
  <si>
    <r>
      <t xml:space="preserve">                - </t>
    </r>
    <r>
      <rPr>
        <b/>
        <sz val="12"/>
        <rFont val="Times New Roman"/>
        <family val="1"/>
      </rPr>
      <t>druhá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zmena</t>
    </r>
    <r>
      <rPr>
        <sz val="12"/>
        <rFont val="Times New Roman"/>
        <family val="1"/>
      </rPr>
      <t xml:space="preserve"> bola schválená dňa</t>
    </r>
    <r>
      <rPr>
        <b/>
        <sz val="12"/>
        <rFont val="Times New Roman"/>
        <family val="1"/>
      </rPr>
      <t xml:space="preserve"> 8.augusta 2014</t>
    </r>
    <r>
      <rPr>
        <sz val="12"/>
        <rFont val="Times New Roman"/>
        <family val="1"/>
      </rPr>
      <t xml:space="preserve"> uznesením číslo: </t>
    </r>
    <r>
      <rPr>
        <b/>
        <sz val="12"/>
        <rFont val="Times New Roman"/>
        <family val="1"/>
      </rPr>
      <t>6/2014</t>
    </r>
  </si>
  <si>
    <t xml:space="preserve">Výnos dane z pozemkov, stavieb a psa- je stanovený zákonom č.564/2004 Z.z.  o rozpočtovom </t>
  </si>
  <si>
    <t>určení výnosu dane z príjmov územnej samosprávy v znení zákona č.171/2005 Z.z.</t>
  </si>
  <si>
    <t>JUDr. Friga -exekútor(vyma-hánie pohľadávok)</t>
  </si>
  <si>
    <t>tvorené dotáciami na činnosť preneseného výkonu štátnej správy.</t>
  </si>
  <si>
    <t>Príjmy bežného rozpočtu tzv.vlastné predstavovali daňové príjmy a nedaňové príjmy. Ostatné príjmy boli</t>
  </si>
  <si>
    <t xml:space="preserve">     Daňové príjmy tvoria najstabilnejšiu a najvýznamnejšiu zložku rozpočtu. Najväčší podiel </t>
  </si>
  <si>
    <t>na náraste  daňových príjmov má výnos dane poukazovanej územnej samospráve od štátu ,</t>
  </si>
  <si>
    <t xml:space="preserve"> tzv.podielová daň zo štátneho rozpočtu. </t>
  </si>
  <si>
    <t>Nedaňové príjmy sú tvorené príjmami z prenájmu budov,z vlastníctva majetku a administratív-</t>
  </si>
  <si>
    <t>nych poplatkov. Príjmy z prenájmu budov boli plánované v zmysle uzatvorených platných</t>
  </si>
  <si>
    <t xml:space="preserve"> nájomných zmlúv.Poplatok za udelenie individuálnej licencie na prevádzkovanie hazardných</t>
  </si>
  <si>
    <t xml:space="preserve"> hier prostredníctvom výherných prístrojov platí právnickáosoba, ktorá tieto prístroje umiestnila </t>
  </si>
  <si>
    <t xml:space="preserve"> a prevádzkuje ich v zmysle zákona č.171/2005 Z.z. o hazardných hrách.  Sadzba poplatku</t>
  </si>
  <si>
    <t xml:space="preserve"> za prevádzkovanie výherného hracieho prístroja podľa zákona č.145/1995 Zb. o správnych </t>
  </si>
  <si>
    <t>poplatkoch v znení neskorších predpisov je vo výške 1 500,00 € za každý výherný hrací prístroj</t>
  </si>
  <si>
    <t xml:space="preserve"> za obdobie jedného roku.</t>
  </si>
  <si>
    <t>Poplatky za MŠ</t>
  </si>
  <si>
    <t>KAPITÁLOVÉ  VÝDAVKY - obec :</t>
  </si>
  <si>
    <t>Vrátka - 5% navýšenie  miezd</t>
  </si>
  <si>
    <t>Náklady na DNZ -refundácia EÚ</t>
  </si>
  <si>
    <t>Náklady na DNZ -refundácia ŠR</t>
  </si>
  <si>
    <t>Náklady na DNZ -vlastné fin.pr.</t>
  </si>
  <si>
    <t>DNZ-ref.EÚ</t>
  </si>
  <si>
    <t>DNZ-ref.ŠR</t>
  </si>
  <si>
    <t>DNZ-vlastné</t>
  </si>
  <si>
    <t>Ochranné a prac.pomôcky</t>
  </si>
  <si>
    <t>prac.a ochr.pom.</t>
  </si>
  <si>
    <t>poistné Kom.poisť.</t>
  </si>
  <si>
    <t>povinný prídel do sociálneho fondu DNZ</t>
  </si>
  <si>
    <t>pracovné náradie a pomôcky</t>
  </si>
  <si>
    <t>zálohová platba za el.energiu</t>
  </si>
  <si>
    <t>zálohová platba za plyn</t>
  </si>
  <si>
    <t xml:space="preserve">        (REZERVNÉHO  FONDU  A  SOCIÁLNEHO  FONDU)</t>
  </si>
  <si>
    <t>Obce</t>
  </si>
  <si>
    <t>Školské potreby-hm.n.</t>
  </si>
  <si>
    <t>Strava-hmotná núdza</t>
  </si>
  <si>
    <t>ÚPSVaR Michalovce</t>
  </si>
  <si>
    <t>Okresný úrad Michalovce</t>
  </si>
  <si>
    <t>Matrika-bežné výdavky</t>
  </si>
  <si>
    <t>Skladník CO-bežné výdavky</t>
  </si>
  <si>
    <t>Životné prostr.-bežné výdavky</t>
  </si>
  <si>
    <t>MV SR cez KÚ Košice</t>
  </si>
  <si>
    <r>
      <t xml:space="preserve">b)    </t>
    </r>
    <r>
      <rPr>
        <b/>
        <i/>
        <u val="single"/>
        <sz val="12"/>
        <color indexed="8"/>
        <rFont val="Times New Roman"/>
        <family val="1"/>
      </rPr>
      <t>Finančné usporiadanie voči štátnemu rozpopčtu:</t>
    </r>
  </si>
  <si>
    <r>
      <t xml:space="preserve">c)    </t>
    </r>
    <r>
      <rPr>
        <b/>
        <i/>
        <u val="single"/>
        <sz val="12"/>
        <color indexed="8"/>
        <rFont val="Times New Roman"/>
        <family val="1"/>
      </rPr>
      <t>Finančné usporiadanie voči štátnym fondom :</t>
    </r>
  </si>
  <si>
    <r>
      <t xml:space="preserve">a)    </t>
    </r>
    <r>
      <rPr>
        <b/>
        <i/>
        <u val="single"/>
        <sz val="12"/>
        <color indexed="8"/>
        <rFont val="Times New Roman"/>
        <family val="1"/>
      </rPr>
      <t>Finančné usporiadanie voči zriadeným a založeným právnickým osobám</t>
    </r>
  </si>
  <si>
    <r>
      <t xml:space="preserve">d)    </t>
    </r>
    <r>
      <rPr>
        <b/>
        <i/>
        <u val="single"/>
        <sz val="12"/>
        <color indexed="8"/>
        <rFont val="Times New Roman"/>
        <family val="1"/>
      </rPr>
      <t>Finančné usporiadanie voči rozpočtom iných obcí :</t>
    </r>
  </si>
  <si>
    <t>Cintorín - DS prístavba</t>
  </si>
  <si>
    <t>Úver sa bude splácať do r.2017, splátky sú mesačné vo výške 1 170,00 €, úroky sú splácané</t>
  </si>
  <si>
    <t>Prima banka</t>
  </si>
  <si>
    <t>04042017</t>
  </si>
  <si>
    <t>Stav.úpravy Základná škola Bracovce</t>
  </si>
  <si>
    <t xml:space="preserve">    prípravné zápasy; majstrovské zápasy A mužstva, dorastu a</t>
  </si>
  <si>
    <t xml:space="preserve">    žiakov, odmena rozhodcom,čistiace prostriedky, občerstvenie,</t>
  </si>
  <si>
    <t xml:space="preserve">    športovú výstroj, administratívne poplatky, vedenie účtovníctva</t>
  </si>
  <si>
    <t>TJ Družstevník Svornosť Bracovce - bežné výdavky:</t>
  </si>
  <si>
    <r>
      <t xml:space="preserve">Obec na základe uznesenia obecného zastupiteľstva zo dňa 18.decembra 2013,   </t>
    </r>
  </si>
  <si>
    <t xml:space="preserve"> </t>
  </si>
  <si>
    <t xml:space="preserve">     - HODNOTIACA  SPRÁVA  K  PLNENIU  PROGRAMOVÉHO</t>
  </si>
  <si>
    <r>
      <rPr>
        <b/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číslo uznesenia 11/2013</t>
    </r>
    <r>
      <rPr>
        <b/>
        <i/>
        <sz val="12"/>
        <color indexed="8"/>
        <rFont val="Times New Roman"/>
        <family val="1"/>
      </rPr>
      <t xml:space="preserve"> - n e h o d n o t í</t>
    </r>
    <r>
      <rPr>
        <sz val="12"/>
        <color indexed="8"/>
        <rFont val="Times New Roman"/>
        <family val="1"/>
      </rPr>
      <t xml:space="preserve">   plnenie programov.</t>
    </r>
  </si>
  <si>
    <t xml:space="preserve">           príloha k rozboru čerpania výdavkov - obec</t>
  </si>
  <si>
    <t xml:space="preserve">                (OÚ a ZŠsMŠ - SPOLU)</t>
  </si>
  <si>
    <r>
      <t xml:space="preserve">Bilancia aktív a pasív k 31.12.2014  </t>
    </r>
    <r>
      <rPr>
        <i/>
        <sz val="11"/>
        <color indexed="8"/>
        <rFont val="Times New Roman"/>
        <family val="1"/>
      </rPr>
      <t>(SPOLU : OÚ a ZŠsMŠ )</t>
    </r>
  </si>
  <si>
    <t>Rozdiel         (stĺ. 3 - stĺ.4)</t>
  </si>
  <si>
    <t>11. FINANČNÉ  USPORIADANIE  VZŤAHOV  VOČI  :</t>
  </si>
  <si>
    <t>Strava-hmotná núdza-bežné výdavky</t>
  </si>
  <si>
    <t>Školské pomôcky-hm.núdza-bež.výdavky</t>
  </si>
  <si>
    <t>Register obyvateľov-bežné výdavky</t>
  </si>
  <si>
    <t>Školstvo-pren.komp.-bežné výdavky</t>
  </si>
  <si>
    <t>Výmena okien MŠ-bežné výdavky</t>
  </si>
  <si>
    <t>Ministerstvo finncií SR</t>
  </si>
  <si>
    <t>DNZ(dlhodobo-nezamestnaný uchádzač)                   -bežné výdavky</t>
  </si>
  <si>
    <r>
      <t xml:space="preserve">Obec v roku 2014 </t>
    </r>
    <r>
      <rPr>
        <b/>
        <i/>
        <sz val="12"/>
        <color indexed="8"/>
        <rFont val="Times New Roman"/>
        <family val="1"/>
      </rPr>
      <t>neposkytla a ani neprijala</t>
    </r>
    <r>
      <rPr>
        <sz val="12"/>
        <color indexed="8"/>
        <rFont val="Times New Roman"/>
        <family val="1"/>
      </rPr>
      <t xml:space="preserve"> finančné prostriedky od iných obcí.</t>
    </r>
  </si>
  <si>
    <r>
      <t xml:space="preserve">e)    </t>
    </r>
    <r>
      <rPr>
        <b/>
        <i/>
        <u val="single"/>
        <sz val="12"/>
        <color indexed="8"/>
        <rFont val="Times New Roman"/>
        <family val="1"/>
      </rPr>
      <t>Finančné usporiadanie voči rozpočtom VÚC :</t>
    </r>
  </si>
  <si>
    <t>Hrabovská Eva                                                                PhDr. Kolesnáčová Ivana</t>
  </si>
  <si>
    <t>V Bracovciach : 24.04.2015</t>
  </si>
  <si>
    <t xml:space="preserve">  Vypracovala :                                                                          Predkladá :</t>
  </si>
  <si>
    <t xml:space="preserve">  účtovníčka obce                                                                 starostka obce</t>
  </si>
  <si>
    <t xml:space="preserve">    OSOBÁM  A  FYZICKÝM  OSOBÁM  - PODNIKATEĽOM</t>
  </si>
  <si>
    <t>Obec v roku 2014 poskytla dotáciu na verejnoprospešný účel t.j. Telovýchovnej jednote.</t>
  </si>
  <si>
    <t xml:space="preserve">K 31.12.2014 bola poskytnutá dotácia vyúčtovaná. </t>
  </si>
  <si>
    <t>VISTA ZMENKA</t>
  </si>
  <si>
    <r>
      <t>Prírastky  -</t>
    </r>
    <r>
      <rPr>
        <b/>
        <i/>
        <sz val="11"/>
        <color indexed="8"/>
        <rFont val="Times New Roman"/>
        <family val="1"/>
      </rPr>
      <t xml:space="preserve"> SPOLU</t>
    </r>
    <r>
      <rPr>
        <b/>
        <sz val="12"/>
        <color indexed="8"/>
        <rFont val="Times New Roman"/>
        <family val="1"/>
      </rPr>
      <t xml:space="preserve"> :</t>
    </r>
  </si>
  <si>
    <r>
      <t xml:space="preserve">Úbytky - použitie rezervného fondu  </t>
    </r>
    <r>
      <rPr>
        <b/>
        <i/>
        <sz val="11"/>
        <color indexed="8"/>
        <rFont val="Times New Roman"/>
        <family val="1"/>
      </rPr>
      <t>SPOLU</t>
    </r>
    <r>
      <rPr>
        <b/>
        <i/>
        <sz val="12"/>
        <color indexed="8"/>
        <rFont val="Times New Roman"/>
        <family val="1"/>
      </rPr>
      <t>:</t>
    </r>
  </si>
  <si>
    <t xml:space="preserve"> z toho :    - z prebytku rozpočtu za uplynulý               </t>
  </si>
  <si>
    <r>
      <rPr>
        <b/>
        <sz val="12"/>
        <rFont val="Times New Roman"/>
        <family val="1"/>
      </rPr>
      <t>Obec nevytvára peňažný fond</t>
    </r>
    <r>
      <rPr>
        <sz val="12"/>
        <color indexed="8"/>
        <rFont val="Times New Roman"/>
        <family val="1"/>
      </rPr>
      <t xml:space="preserve"> v zmysle ustanovenia § 15 zákona č. 583/2004 Z.z. v z.n.p..</t>
    </r>
  </si>
  <si>
    <t>Prírastky - spolu :</t>
  </si>
  <si>
    <t>z toho :   - povinný prídel - 1,05  %</t>
  </si>
  <si>
    <t xml:space="preserve">Úbytky - spolu : </t>
  </si>
  <si>
    <t>z toho : - závodné stravovanie</t>
  </si>
  <si>
    <t>Tvorbu a použitie sociálneho fondu upravuje kolektívna zmluva vyššieho stupňa .</t>
  </si>
  <si>
    <t xml:space="preserve">     V zmysle ustanovenia § 16 ods. 6 zákona č. 583/2004 Z.z. o rozpočtových pravidlách</t>
  </si>
  <si>
    <t>územnej samosprávy a o zmene a doplnení niektorých zákonov v znení neskorších predpisov sa na</t>
  </si>
  <si>
    <t>ktoré je možné použiť v rozpočtovom roku v súlade s ustanovením § 8 odsek 4 a 5 zákona</t>
  </si>
  <si>
    <t>č.523/2004 Z.z. o rozpočtových pravidlách verejnej správy a o zmene a doplnení niektorých</t>
  </si>
  <si>
    <t xml:space="preserve">            - nevyčerpaná dotácia ZŠ -projekt NFM                  24 898,92 €</t>
  </si>
  <si>
    <t>zákonov v znení neskorších predpisov.</t>
  </si>
  <si>
    <t xml:space="preserve">            - nevyčerpaná dotácia ZŠ  v sume                             36 708,48 €</t>
  </si>
  <si>
    <t>AKTÍVA</t>
  </si>
  <si>
    <t>PASÍVA</t>
  </si>
  <si>
    <r>
      <t xml:space="preserve">PS k 1.1.2014 </t>
    </r>
    <r>
      <rPr>
        <b/>
        <i/>
        <sz val="11"/>
        <color indexed="8"/>
        <rFont val="Calibri"/>
        <family val="2"/>
      </rPr>
      <t>(resp. k 31.12.2013)</t>
    </r>
  </si>
  <si>
    <t>r.</t>
  </si>
  <si>
    <t>OÚ</t>
  </si>
  <si>
    <t>ZŠ</t>
  </si>
  <si>
    <t>SPOLU</t>
  </si>
  <si>
    <t xml:space="preserve">KS k 31.12.2014 </t>
  </si>
  <si>
    <t xml:space="preserve">  Prebytok rozpočtu zistený podľa ustanovenia § 10 ods.3 písm. a) a b) zákona číslo  583/2004 Z.z.</t>
  </si>
  <si>
    <t>o rozpočtových pravidlách územnej samosprávy a o zmene a doplnení  niektorých zákonov v znení</t>
  </si>
  <si>
    <t>neskorších predpisov, upravený o nevyčerpané prostriedky zo ŠR</t>
  </si>
  <si>
    <t xml:space="preserve">účely tvorby peňažných fondov pri usporiadaní prebytku rozpočtu obce podľa § 10 ods.3 písm. a) </t>
  </si>
  <si>
    <t>a  b) citovaného zákona, z tohto prebytku vylučujú :</t>
  </si>
  <si>
    <t xml:space="preserve">    a) nevyčerpané prostriedky zo ŠR účelovo určené na bežné výdavky poskytnuté v predchádzajú-</t>
  </si>
  <si>
    <t xml:space="preserve">       com rozpočtovom roku v sume 61 607,40 € a to :</t>
  </si>
  <si>
    <t>6 a). BILANCIA  AKTÍV  A  PASÍV  K  31.12.2014</t>
  </si>
  <si>
    <r>
      <t xml:space="preserve">        </t>
    </r>
    <r>
      <rPr>
        <i/>
        <sz val="12"/>
        <color indexed="8"/>
        <rFont val="Calibri"/>
        <family val="2"/>
      </rPr>
      <t xml:space="preserve"> (za OÚ a za ZŠsMŠ)</t>
    </r>
  </si>
  <si>
    <r>
      <t xml:space="preserve">Obec k 31.12.2014 </t>
    </r>
    <r>
      <rPr>
        <b/>
        <i/>
        <u val="single"/>
        <sz val="12"/>
        <color indexed="8"/>
        <rFont val="Times New Roman"/>
        <family val="1"/>
      </rPr>
      <t>neeviduje</t>
    </r>
    <r>
      <rPr>
        <sz val="12"/>
        <color indexed="8"/>
        <rFont val="Times New Roman"/>
        <family val="1"/>
      </rPr>
      <t xml:space="preserve"> záväzky :</t>
    </r>
  </si>
  <si>
    <t xml:space="preserve"> - uznesenie č. 6/2014 zo dňa 8.8.2014</t>
  </si>
  <si>
    <t>Záverečný účet schválený OZ dňa ........................, uznesením č. ........................</t>
  </si>
</sst>
</file>

<file path=xl/styles.xml><?xml version="1.0" encoding="utf-8"?>
<styleSheet xmlns="http://schemas.openxmlformats.org/spreadsheetml/2006/main">
  <numFmts count="2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_ ;[Red]\-#,##0.00\ "/>
    <numFmt numFmtId="173" formatCode="#,##0.00\ [$€-1];[Red]\-#,##0.00\ [$€-1]"/>
    <numFmt numFmtId="174" formatCode="&quot;Áno&quot;;&quot;Áno&quot;;&quot;Nie&quot;"/>
    <numFmt numFmtId="175" formatCode="&quot;Pravda&quot;;&quot;Pravda&quot;;&quot;Nepravda&quot;"/>
    <numFmt numFmtId="176" formatCode="&quot;Zapnuté&quot;;&quot;Zapnuté&quot;;&quot;Vypnuté&quot;"/>
    <numFmt numFmtId="177" formatCode="[$€-2]\ #\ ##,000_);[Red]\([$€-2]\ #\ ##,000\)"/>
    <numFmt numFmtId="178" formatCode="\P\r\a\vd\a;&quot;Pravda&quot;;&quot;Nepravda&quot;"/>
    <numFmt numFmtId="179" formatCode="[$€-2]\ #\ ##,000_);[Red]\([$¥€-2]\ #\ ##,000\)"/>
  </numFmts>
  <fonts count="1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6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1"/>
      <name val="Calibri"/>
      <family val="2"/>
    </font>
    <font>
      <i/>
      <sz val="8"/>
      <name val="Calibri"/>
      <family val="2"/>
    </font>
    <font>
      <sz val="8"/>
      <color indexed="10"/>
      <name val="Calibri"/>
      <family val="2"/>
    </font>
    <font>
      <b/>
      <i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sz val="10"/>
      <color indexed="10"/>
      <name val="Calibri"/>
      <family val="2"/>
    </font>
    <font>
      <sz val="12"/>
      <color indexed="10"/>
      <name val="Calibri"/>
      <family val="2"/>
    </font>
    <font>
      <b/>
      <sz val="15"/>
      <color indexed="10"/>
      <name val="Calibri"/>
      <family val="2"/>
    </font>
    <font>
      <b/>
      <i/>
      <sz val="12"/>
      <name val="Calibri"/>
      <family val="2"/>
    </font>
    <font>
      <b/>
      <sz val="15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b/>
      <sz val="16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7.5"/>
      <name val="Calibri"/>
      <family val="2"/>
    </font>
    <font>
      <sz val="11"/>
      <color indexed="10"/>
      <name val="Times New Roman"/>
      <family val="1"/>
    </font>
    <font>
      <sz val="14"/>
      <color indexed="10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u val="single"/>
      <sz val="13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28"/>
      <color indexed="8"/>
      <name val="Times New Roman"/>
      <family val="1"/>
    </font>
    <font>
      <i/>
      <sz val="28"/>
      <color indexed="8"/>
      <name val="Times New Roman"/>
      <family val="1"/>
    </font>
    <font>
      <b/>
      <i/>
      <u val="single"/>
      <sz val="13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8"/>
      <color indexed="10"/>
      <name val="Calibri"/>
      <family val="2"/>
    </font>
    <font>
      <i/>
      <sz val="11"/>
      <color indexed="10"/>
      <name val="Calibri"/>
      <family val="2"/>
    </font>
    <font>
      <b/>
      <i/>
      <sz val="8"/>
      <color indexed="10"/>
      <name val="Calibri"/>
      <family val="2"/>
    </font>
    <font>
      <sz val="11"/>
      <color indexed="26"/>
      <name val="Calibri"/>
      <family val="2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6"/>
      <color indexed="26"/>
      <name val="Calibri"/>
      <family val="2"/>
    </font>
    <font>
      <sz val="10"/>
      <color indexed="26"/>
      <name val="Calibri"/>
      <family val="2"/>
    </font>
    <font>
      <sz val="28"/>
      <color indexed="8"/>
      <name val="Times New Roman"/>
      <family val="1"/>
    </font>
    <font>
      <sz val="11"/>
      <color indexed="22"/>
      <name val="Calibri"/>
      <family val="2"/>
    </font>
    <font>
      <i/>
      <sz val="11"/>
      <color indexed="22"/>
      <name val="Calibri"/>
      <family val="2"/>
    </font>
    <font>
      <b/>
      <sz val="18"/>
      <color indexed="8"/>
      <name val="Calibri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sz val="12"/>
      <color indexed="8"/>
      <name val="Calibri"/>
      <family val="2"/>
    </font>
    <font>
      <i/>
      <sz val="9"/>
      <color indexed="29"/>
      <name val="Calibri"/>
      <family val="2"/>
    </font>
    <font>
      <sz val="11"/>
      <color indexed="29"/>
      <name val="Calibri"/>
      <family val="2"/>
    </font>
    <font>
      <b/>
      <sz val="16"/>
      <color indexed="8"/>
      <name val="Times New Roman"/>
      <family val="1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Calibri"/>
      <family val="2"/>
    </font>
    <font>
      <sz val="8"/>
      <color rgb="FFFF0000"/>
      <name val="Calibri"/>
      <family val="2"/>
    </font>
    <font>
      <i/>
      <sz val="8"/>
      <color rgb="FFFF0000"/>
      <name val="Calibri"/>
      <family val="2"/>
    </font>
    <font>
      <i/>
      <sz val="11"/>
      <color rgb="FFFF0000"/>
      <name val="Calibri"/>
      <family val="2"/>
    </font>
    <font>
      <b/>
      <i/>
      <sz val="8"/>
      <color rgb="FFFF0000"/>
      <name val="Calibri"/>
      <family val="2"/>
    </font>
    <font>
      <b/>
      <i/>
      <sz val="11"/>
      <color rgb="FFFF0000"/>
      <name val="Calibri"/>
      <family val="2"/>
    </font>
    <font>
      <sz val="11"/>
      <color theme="2"/>
      <name val="Calibri"/>
      <family val="2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u val="single"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6"/>
      <color theme="2"/>
      <name val="Calibri"/>
      <family val="2"/>
    </font>
    <font>
      <sz val="10"/>
      <color theme="2"/>
      <name val="Calibri"/>
      <family val="2"/>
    </font>
    <font>
      <sz val="28"/>
      <color theme="1"/>
      <name val="Times New Roman"/>
      <family val="1"/>
    </font>
    <font>
      <sz val="11"/>
      <color theme="0" tint="-0.04997999966144562"/>
      <name val="Calibri"/>
      <family val="2"/>
    </font>
    <font>
      <i/>
      <sz val="11"/>
      <color theme="0" tint="-0.04997999966144562"/>
      <name val="Calibri"/>
      <family val="2"/>
    </font>
    <font>
      <b/>
      <sz val="14"/>
      <color rgb="FFFF0000"/>
      <name val="Calibri"/>
      <family val="2"/>
    </font>
    <font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8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9"/>
      <color theme="1"/>
      <name val="Calibri"/>
      <family val="2"/>
    </font>
    <font>
      <i/>
      <sz val="9"/>
      <color theme="1"/>
      <name val="Calibri"/>
      <family val="2"/>
    </font>
    <font>
      <sz val="12"/>
      <color theme="1"/>
      <name val="Calibri"/>
      <family val="2"/>
    </font>
    <font>
      <i/>
      <sz val="9"/>
      <color theme="5" tint="0.39998000860214233"/>
      <name val="Calibri"/>
      <family val="2"/>
    </font>
    <font>
      <sz val="11"/>
      <color theme="5" tint="0.39998000860214233"/>
      <name val="Calibri"/>
      <family val="2"/>
    </font>
    <font>
      <b/>
      <i/>
      <sz val="28"/>
      <color theme="1"/>
      <name val="Times New Roman"/>
      <family val="1"/>
    </font>
    <font>
      <i/>
      <sz val="28"/>
      <color theme="1"/>
      <name val="Times New Roman"/>
      <family val="1"/>
    </font>
    <font>
      <b/>
      <sz val="16"/>
      <color theme="1"/>
      <name val="Times New Roman"/>
      <family val="1"/>
    </font>
    <font>
      <sz val="13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04" fillId="20" borderId="0" applyNumberFormat="0" applyBorder="0" applyAlignment="0" applyProtection="0"/>
    <xf numFmtId="0" fontId="105" fillId="21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6" fillId="0" borderId="2" applyNumberFormat="0" applyFill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8" fillId="0" borderId="0" applyNumberFormat="0" applyFill="0" applyBorder="0" applyAlignment="0" applyProtection="0"/>
    <xf numFmtId="0" fontId="109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110" fillId="0" borderId="6" applyNumberFormat="0" applyFill="0" applyAlignment="0" applyProtection="0"/>
    <xf numFmtId="0" fontId="111" fillId="0" borderId="7" applyNumberFormat="0" applyFill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24" borderId="8" applyNumberFormat="0" applyAlignment="0" applyProtection="0"/>
    <xf numFmtId="0" fontId="115" fillId="25" borderId="8" applyNumberFormat="0" applyAlignment="0" applyProtection="0"/>
    <xf numFmtId="0" fontId="116" fillId="25" borderId="9" applyNumberFormat="0" applyAlignment="0" applyProtection="0"/>
    <xf numFmtId="0" fontId="117" fillId="0" borderId="0" applyNumberFormat="0" applyFill="0" applyBorder="0" applyAlignment="0" applyProtection="0"/>
    <xf numFmtId="0" fontId="118" fillId="26" borderId="0" applyNumberFormat="0" applyBorder="0" applyAlignment="0" applyProtection="0"/>
    <xf numFmtId="0" fontId="103" fillId="27" borderId="0" applyNumberFormat="0" applyBorder="0" applyAlignment="0" applyProtection="0"/>
    <xf numFmtId="0" fontId="103" fillId="28" borderId="0" applyNumberFormat="0" applyBorder="0" applyAlignment="0" applyProtection="0"/>
    <xf numFmtId="0" fontId="103" fillId="29" borderId="0" applyNumberFormat="0" applyBorder="0" applyAlignment="0" applyProtection="0"/>
    <xf numFmtId="0" fontId="103" fillId="30" borderId="0" applyNumberFormat="0" applyBorder="0" applyAlignment="0" applyProtection="0"/>
    <xf numFmtId="0" fontId="103" fillId="31" borderId="0" applyNumberFormat="0" applyBorder="0" applyAlignment="0" applyProtection="0"/>
    <xf numFmtId="0" fontId="103" fillId="32" borderId="0" applyNumberFormat="0" applyBorder="0" applyAlignment="0" applyProtection="0"/>
  </cellStyleXfs>
  <cellXfs count="426">
    <xf numFmtId="0" fontId="0" fillId="0" borderId="0" xfId="0" applyFont="1" applyAlignment="1">
      <alignment/>
    </xf>
    <xf numFmtId="0" fontId="18" fillId="0" borderId="0" xfId="0" applyFont="1" applyAlignment="1">
      <alignment/>
    </xf>
    <xf numFmtId="4" fontId="15" fillId="0" borderId="10" xfId="0" applyNumberFormat="1" applyFont="1" applyBorder="1" applyAlignment="1">
      <alignment/>
    </xf>
    <xf numFmtId="0" fontId="13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0" fontId="21" fillId="0" borderId="0" xfId="0" applyFont="1" applyAlignment="1">
      <alignment/>
    </xf>
    <xf numFmtId="4" fontId="18" fillId="0" borderId="0" xfId="0" applyNumberFormat="1" applyFont="1" applyAlignment="1">
      <alignment/>
    </xf>
    <xf numFmtId="0" fontId="31" fillId="0" borderId="0" xfId="0" applyFont="1" applyAlignment="1">
      <alignment/>
    </xf>
    <xf numFmtId="0" fontId="15" fillId="0" borderId="11" xfId="0" applyFont="1" applyBorder="1" applyAlignment="1">
      <alignment/>
    </xf>
    <xf numFmtId="4" fontId="15" fillId="0" borderId="12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13" fillId="0" borderId="10" xfId="0" applyNumberFormat="1" applyFont="1" applyBorder="1" applyAlignment="1">
      <alignment wrapText="1"/>
    </xf>
    <xf numFmtId="4" fontId="3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4" fontId="17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4" fontId="18" fillId="0" borderId="0" xfId="0" applyNumberFormat="1" applyFont="1" applyAlignment="1">
      <alignment/>
    </xf>
    <xf numFmtId="4" fontId="18" fillId="0" borderId="0" xfId="0" applyNumberFormat="1" applyFont="1" applyBorder="1" applyAlignment="1">
      <alignment/>
    </xf>
    <xf numFmtId="4" fontId="28" fillId="0" borderId="13" xfId="0" applyNumberFormat="1" applyFont="1" applyBorder="1" applyAlignment="1">
      <alignment/>
    </xf>
    <xf numFmtId="0" fontId="26" fillId="0" borderId="14" xfId="0" applyFont="1" applyBorder="1" applyAlignment="1">
      <alignment/>
    </xf>
    <xf numFmtId="0" fontId="27" fillId="0" borderId="15" xfId="0" applyFont="1" applyBorder="1" applyAlignment="1">
      <alignment/>
    </xf>
    <xf numFmtId="4" fontId="17" fillId="0" borderId="10" xfId="0" applyNumberFormat="1" applyFont="1" applyBorder="1" applyAlignment="1">
      <alignment/>
    </xf>
    <xf numFmtId="0" fontId="31" fillId="0" borderId="0" xfId="0" applyFont="1" applyBorder="1" applyAlignment="1">
      <alignment/>
    </xf>
    <xf numFmtId="0" fontId="3" fillId="0" borderId="10" xfId="0" applyFont="1" applyBorder="1" applyAlignment="1">
      <alignment horizontal="left"/>
    </xf>
    <xf numFmtId="4" fontId="1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17" fillId="0" borderId="0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25" fillId="0" borderId="0" xfId="0" applyFont="1" applyAlignment="1">
      <alignment/>
    </xf>
    <xf numFmtId="0" fontId="31" fillId="0" borderId="0" xfId="0" applyFont="1" applyBorder="1" applyAlignment="1">
      <alignment horizontal="right"/>
    </xf>
    <xf numFmtId="0" fontId="28" fillId="0" borderId="0" xfId="0" applyFont="1" applyAlignment="1">
      <alignment/>
    </xf>
    <xf numFmtId="0" fontId="17" fillId="0" borderId="10" xfId="0" applyFont="1" applyBorder="1" applyAlignment="1">
      <alignment horizontal="left"/>
    </xf>
    <xf numFmtId="0" fontId="15" fillId="0" borderId="10" xfId="0" applyFont="1" applyBorder="1" applyAlignment="1">
      <alignment horizontal="right"/>
    </xf>
    <xf numFmtId="4" fontId="15" fillId="0" borderId="11" xfId="0" applyNumberFormat="1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5" fillId="0" borderId="10" xfId="0" applyFont="1" applyBorder="1" applyAlignment="1">
      <alignment wrapText="1"/>
    </xf>
    <xf numFmtId="0" fontId="15" fillId="0" borderId="0" xfId="0" applyFont="1" applyAlignment="1">
      <alignment/>
    </xf>
    <xf numFmtId="0" fontId="28" fillId="0" borderId="10" xfId="0" applyFont="1" applyBorder="1" applyAlignment="1">
      <alignment/>
    </xf>
    <xf numFmtId="4" fontId="28" fillId="0" borderId="10" xfId="0" applyNumberFormat="1" applyFont="1" applyBorder="1" applyAlignment="1">
      <alignment/>
    </xf>
    <xf numFmtId="0" fontId="28" fillId="0" borderId="0" xfId="0" applyFont="1" applyBorder="1" applyAlignment="1">
      <alignment/>
    </xf>
    <xf numFmtId="14" fontId="17" fillId="0" borderId="10" xfId="0" applyNumberFormat="1" applyFont="1" applyBorder="1" applyAlignment="1">
      <alignment horizontal="left"/>
    </xf>
    <xf numFmtId="14" fontId="15" fillId="0" borderId="10" xfId="0" applyNumberFormat="1" applyFont="1" applyBorder="1" applyAlignment="1">
      <alignment horizontal="right"/>
    </xf>
    <xf numFmtId="49" fontId="15" fillId="0" borderId="10" xfId="0" applyNumberFormat="1" applyFont="1" applyBorder="1" applyAlignment="1">
      <alignment horizontal="right"/>
    </xf>
    <xf numFmtId="0" fontId="28" fillId="0" borderId="13" xfId="0" applyFont="1" applyBorder="1" applyAlignment="1">
      <alignment wrapText="1"/>
    </xf>
    <xf numFmtId="4" fontId="35" fillId="0" borderId="10" xfId="0" applyNumberFormat="1" applyFont="1" applyBorder="1" applyAlignment="1">
      <alignment/>
    </xf>
    <xf numFmtId="0" fontId="26" fillId="0" borderId="17" xfId="0" applyFont="1" applyBorder="1" applyAlignment="1">
      <alignment/>
    </xf>
    <xf numFmtId="0" fontId="33" fillId="0" borderId="18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4" fontId="0" fillId="0" borderId="0" xfId="0" applyNumberFormat="1" applyBorder="1" applyAlignment="1">
      <alignment/>
    </xf>
    <xf numFmtId="0" fontId="5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0" fontId="11" fillId="0" borderId="0" xfId="0" applyFont="1" applyBorder="1" applyAlignment="1">
      <alignment/>
    </xf>
    <xf numFmtId="4" fontId="11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12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4" fontId="19" fillId="0" borderId="0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wrapText="1"/>
    </xf>
    <xf numFmtId="0" fontId="21" fillId="0" borderId="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4" fontId="15" fillId="0" borderId="10" xfId="0" applyNumberFormat="1" applyFont="1" applyBorder="1" applyAlignment="1">
      <alignment vertical="center" wrapText="1"/>
    </xf>
    <xf numFmtId="4" fontId="15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4" fontId="21" fillId="0" borderId="0" xfId="0" applyNumberFormat="1" applyFont="1" applyBorder="1" applyAlignment="1">
      <alignment wrapText="1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26" fillId="0" borderId="10" xfId="0" applyFont="1" applyBorder="1" applyAlignment="1">
      <alignment/>
    </xf>
    <xf numFmtId="4" fontId="21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4" fontId="24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4" fontId="17" fillId="0" borderId="10" xfId="0" applyNumberFormat="1" applyFont="1" applyBorder="1" applyAlignment="1">
      <alignment horizontal="center"/>
    </xf>
    <xf numFmtId="4" fontId="17" fillId="0" borderId="12" xfId="0" applyNumberFormat="1" applyFont="1" applyBorder="1" applyAlignment="1">
      <alignment/>
    </xf>
    <xf numFmtId="0" fontId="17" fillId="0" borderId="0" xfId="0" applyFont="1" applyBorder="1" applyAlignment="1">
      <alignment horizontal="center" vertical="center" wrapText="1"/>
    </xf>
    <xf numFmtId="172" fontId="15" fillId="0" borderId="10" xfId="0" applyNumberFormat="1" applyFont="1" applyBorder="1" applyAlignment="1">
      <alignment/>
    </xf>
    <xf numFmtId="4" fontId="34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4" fontId="16" fillId="0" borderId="10" xfId="0" applyNumberFormat="1" applyFont="1" applyBorder="1" applyAlignment="1">
      <alignment horizontal="center"/>
    </xf>
    <xf numFmtId="4" fontId="38" fillId="0" borderId="10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12" xfId="0" applyBorder="1" applyAlignment="1">
      <alignment/>
    </xf>
    <xf numFmtId="4" fontId="3" fillId="0" borderId="12" xfId="0" applyNumberFormat="1" applyFont="1" applyBorder="1" applyAlignment="1">
      <alignment/>
    </xf>
    <xf numFmtId="0" fontId="28" fillId="0" borderId="0" xfId="0" applyFont="1" applyAlignment="1">
      <alignment horizontal="center"/>
    </xf>
    <xf numFmtId="4" fontId="28" fillId="0" borderId="0" xfId="0" applyNumberFormat="1" applyFont="1" applyBorder="1" applyAlignment="1">
      <alignment/>
    </xf>
    <xf numFmtId="0" fontId="21" fillId="0" borderId="12" xfId="0" applyFont="1" applyBorder="1" applyAlignment="1">
      <alignment/>
    </xf>
    <xf numFmtId="4" fontId="15" fillId="0" borderId="10" xfId="0" applyNumberFormat="1" applyFont="1" applyBorder="1" applyAlignment="1">
      <alignment wrapText="1"/>
    </xf>
    <xf numFmtId="0" fontId="15" fillId="0" borderId="0" xfId="0" applyFont="1" applyBorder="1" applyAlignment="1">
      <alignment/>
    </xf>
    <xf numFmtId="0" fontId="3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15" fillId="0" borderId="0" xfId="0" applyNumberFormat="1" applyFont="1" applyBorder="1" applyAlignment="1">
      <alignment/>
    </xf>
    <xf numFmtId="4" fontId="37" fillId="0" borderId="0" xfId="0" applyNumberFormat="1" applyFont="1" applyBorder="1" applyAlignment="1">
      <alignment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4" fontId="37" fillId="0" borderId="0" xfId="0" applyNumberFormat="1" applyFont="1" applyBorder="1" applyAlignment="1">
      <alignment wrapText="1"/>
    </xf>
    <xf numFmtId="0" fontId="23" fillId="0" borderId="0" xfId="0" applyFont="1" applyBorder="1" applyAlignment="1">
      <alignment wrapText="1"/>
    </xf>
    <xf numFmtId="4" fontId="13" fillId="0" borderId="0" xfId="0" applyNumberFormat="1" applyFont="1" applyBorder="1" applyAlignment="1">
      <alignment wrapText="1"/>
    </xf>
    <xf numFmtId="4" fontId="16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21" fillId="0" borderId="12" xfId="0" applyFont="1" applyBorder="1" applyAlignment="1">
      <alignment/>
    </xf>
    <xf numFmtId="4" fontId="21" fillId="0" borderId="12" xfId="0" applyNumberFormat="1" applyFont="1" applyBorder="1" applyAlignment="1">
      <alignment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" fontId="16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4" fontId="15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4" fontId="17" fillId="0" borderId="17" xfId="0" applyNumberFormat="1" applyFont="1" applyBorder="1" applyAlignment="1">
      <alignment horizontal="center"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/>
    </xf>
    <xf numFmtId="0" fontId="17" fillId="0" borderId="10" xfId="0" applyFont="1" applyBorder="1" applyAlignment="1">
      <alignment wrapText="1"/>
    </xf>
    <xf numFmtId="0" fontId="17" fillId="0" borderId="13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15" fillId="0" borderId="0" xfId="0" applyFont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4" fontId="21" fillId="0" borderId="10" xfId="0" applyNumberFormat="1" applyFont="1" applyFill="1" applyBorder="1" applyAlignment="1">
      <alignment/>
    </xf>
    <xf numFmtId="4" fontId="16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40" fillId="0" borderId="10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18" fillId="0" borderId="0" xfId="0" applyFont="1" applyAlignment="1">
      <alignment/>
    </xf>
    <xf numFmtId="0" fontId="45" fillId="0" borderId="0" xfId="0" applyFont="1" applyBorder="1" applyAlignment="1">
      <alignment/>
    </xf>
    <xf numFmtId="0" fontId="18" fillId="0" borderId="0" xfId="0" applyFont="1" applyBorder="1" applyAlignment="1">
      <alignment/>
    </xf>
    <xf numFmtId="4" fontId="18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right" vertical="center" wrapText="1"/>
    </xf>
    <xf numFmtId="4" fontId="15" fillId="0" borderId="12" xfId="0" applyNumberFormat="1" applyFont="1" applyBorder="1" applyAlignment="1">
      <alignment wrapText="1"/>
    </xf>
    <xf numFmtId="0" fontId="46" fillId="0" borderId="0" xfId="0" applyFont="1" applyBorder="1" applyAlignment="1">
      <alignment/>
    </xf>
    <xf numFmtId="0" fontId="21" fillId="0" borderId="0" xfId="0" applyFont="1" applyAlignment="1">
      <alignment/>
    </xf>
    <xf numFmtId="4" fontId="18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0" fontId="21" fillId="0" borderId="10" xfId="0" applyFont="1" applyBorder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40" fillId="0" borderId="0" xfId="0" applyNumberFormat="1" applyFont="1" applyAlignment="1">
      <alignment/>
    </xf>
    <xf numFmtId="4" fontId="29" fillId="0" borderId="0" xfId="0" applyNumberFormat="1" applyFont="1" applyAlignment="1">
      <alignment horizontal="center"/>
    </xf>
    <xf numFmtId="0" fontId="112" fillId="0" borderId="0" xfId="0" applyFont="1" applyAlignment="1">
      <alignment/>
    </xf>
    <xf numFmtId="0" fontId="112" fillId="0" borderId="0" xfId="0" applyFont="1" applyAlignment="1">
      <alignment/>
    </xf>
    <xf numFmtId="0" fontId="119" fillId="0" borderId="0" xfId="0" applyFont="1" applyAlignment="1">
      <alignment/>
    </xf>
    <xf numFmtId="0" fontId="120" fillId="0" borderId="0" xfId="0" applyFont="1" applyAlignment="1">
      <alignment/>
    </xf>
    <xf numFmtId="0" fontId="121" fillId="0" borderId="10" xfId="0" applyFont="1" applyBorder="1" applyAlignment="1">
      <alignment wrapText="1"/>
    </xf>
    <xf numFmtId="0" fontId="112" fillId="0" borderId="0" xfId="0" applyFont="1" applyBorder="1" applyAlignment="1">
      <alignment/>
    </xf>
    <xf numFmtId="0" fontId="112" fillId="0" borderId="0" xfId="0" applyFont="1" applyBorder="1" applyAlignment="1">
      <alignment/>
    </xf>
    <xf numFmtId="0" fontId="120" fillId="0" borderId="10" xfId="0" applyFont="1" applyBorder="1" applyAlignment="1">
      <alignment horizontal="left"/>
    </xf>
    <xf numFmtId="0" fontId="21" fillId="0" borderId="10" xfId="0" applyFont="1" applyBorder="1" applyAlignment="1">
      <alignment/>
    </xf>
    <xf numFmtId="0" fontId="112" fillId="0" borderId="0" xfId="0" applyFont="1" applyAlignment="1">
      <alignment wrapText="1"/>
    </xf>
    <xf numFmtId="0" fontId="122" fillId="0" borderId="10" xfId="0" applyFont="1" applyBorder="1" applyAlignment="1">
      <alignment wrapText="1"/>
    </xf>
    <xf numFmtId="0" fontId="119" fillId="0" borderId="0" xfId="0" applyFont="1" applyBorder="1" applyAlignment="1">
      <alignment horizontal="center" wrapText="1"/>
    </xf>
    <xf numFmtId="0" fontId="121" fillId="0" borderId="0" xfId="0" applyFont="1" applyBorder="1" applyAlignment="1">
      <alignment wrapText="1"/>
    </xf>
    <xf numFmtId="4" fontId="123" fillId="0" borderId="0" xfId="0" applyNumberFormat="1" applyFont="1" applyBorder="1" applyAlignment="1">
      <alignment wrapText="1"/>
    </xf>
    <xf numFmtId="0" fontId="123" fillId="0" borderId="0" xfId="0" applyFont="1" applyAlignment="1">
      <alignment wrapText="1"/>
    </xf>
    <xf numFmtId="0" fontId="112" fillId="0" borderId="0" xfId="0" applyFont="1" applyBorder="1" applyAlignment="1">
      <alignment horizontal="center" wrapText="1"/>
    </xf>
    <xf numFmtId="0" fontId="121" fillId="0" borderId="0" xfId="0" applyFont="1" applyBorder="1" applyAlignment="1">
      <alignment horizontal="left" wrapText="1"/>
    </xf>
    <xf numFmtId="0" fontId="112" fillId="0" borderId="0" xfId="0" applyFont="1" applyBorder="1" applyAlignment="1">
      <alignment wrapText="1"/>
    </xf>
    <xf numFmtId="0" fontId="124" fillId="0" borderId="10" xfId="0" applyFont="1" applyBorder="1" applyAlignment="1">
      <alignment wrapText="1"/>
    </xf>
    <xf numFmtId="0" fontId="125" fillId="0" borderId="0" xfId="0" applyFont="1" applyBorder="1" applyAlignment="1">
      <alignment wrapText="1"/>
    </xf>
    <xf numFmtId="0" fontId="119" fillId="0" borderId="0" xfId="0" applyFont="1" applyBorder="1" applyAlignment="1">
      <alignment wrapText="1"/>
    </xf>
    <xf numFmtId="0" fontId="122" fillId="0" borderId="0" xfId="0" applyFont="1" applyBorder="1" applyAlignment="1">
      <alignment wrapText="1"/>
    </xf>
    <xf numFmtId="0" fontId="122" fillId="0" borderId="12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4" fontId="17" fillId="0" borderId="13" xfId="0" applyNumberFormat="1" applyFont="1" applyBorder="1" applyAlignment="1">
      <alignment/>
    </xf>
    <xf numFmtId="0" fontId="21" fillId="0" borderId="0" xfId="0" applyFont="1" applyAlignment="1">
      <alignment/>
    </xf>
    <xf numFmtId="0" fontId="126" fillId="0" borderId="0" xfId="0" applyFont="1" applyAlignment="1">
      <alignment horizontal="right"/>
    </xf>
    <xf numFmtId="0" fontId="126" fillId="0" borderId="0" xfId="0" applyFont="1" applyAlignment="1">
      <alignment/>
    </xf>
    <xf numFmtId="4" fontId="126" fillId="0" borderId="0" xfId="0" applyNumberFormat="1" applyFont="1" applyAlignment="1">
      <alignment/>
    </xf>
    <xf numFmtId="0" fontId="2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left" wrapText="1"/>
    </xf>
    <xf numFmtId="4" fontId="22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 horizontal="left" wrapText="1"/>
    </xf>
    <xf numFmtId="0" fontId="127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25" fillId="0" borderId="0" xfId="0" applyFont="1" applyAlignment="1">
      <alignment horizontal="center"/>
    </xf>
    <xf numFmtId="4" fontId="112" fillId="0" borderId="0" xfId="0" applyNumberFormat="1" applyFont="1" applyBorder="1" applyAlignment="1">
      <alignment/>
    </xf>
    <xf numFmtId="4" fontId="120" fillId="0" borderId="0" xfId="0" applyNumberFormat="1" applyFont="1" applyBorder="1" applyAlignment="1">
      <alignment/>
    </xf>
    <xf numFmtId="0" fontId="128" fillId="0" borderId="0" xfId="0" applyFont="1" applyAlignment="1">
      <alignment/>
    </xf>
    <xf numFmtId="0" fontId="129" fillId="0" borderId="0" xfId="0" applyFont="1" applyAlignment="1">
      <alignment/>
    </xf>
    <xf numFmtId="0" fontId="129" fillId="0" borderId="10" xfId="0" applyFont="1" applyBorder="1" applyAlignment="1">
      <alignment/>
    </xf>
    <xf numFmtId="0" fontId="128" fillId="0" borderId="10" xfId="0" applyFont="1" applyBorder="1" applyAlignment="1">
      <alignment wrapText="1"/>
    </xf>
    <xf numFmtId="4" fontId="128" fillId="0" borderId="10" xfId="0" applyNumberFormat="1" applyFont="1" applyBorder="1" applyAlignment="1">
      <alignment/>
    </xf>
    <xf numFmtId="0" fontId="128" fillId="0" borderId="10" xfId="0" applyFont="1" applyBorder="1" applyAlignment="1">
      <alignment/>
    </xf>
    <xf numFmtId="0" fontId="40" fillId="0" borderId="12" xfId="0" applyFont="1" applyBorder="1" applyAlignment="1">
      <alignment wrapText="1"/>
    </xf>
    <xf numFmtId="4" fontId="40" fillId="0" borderId="12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wrapText="1"/>
    </xf>
    <xf numFmtId="4" fontId="112" fillId="0" borderId="0" xfId="0" applyNumberFormat="1" applyFont="1" applyBorder="1" applyAlignment="1">
      <alignment/>
    </xf>
    <xf numFmtId="4" fontId="112" fillId="0" borderId="0" xfId="0" applyNumberFormat="1" applyFont="1" applyFill="1" applyBorder="1" applyAlignment="1">
      <alignment/>
    </xf>
    <xf numFmtId="4" fontId="112" fillId="0" borderId="0" xfId="0" applyNumberFormat="1" applyFont="1" applyAlignment="1">
      <alignment/>
    </xf>
    <xf numFmtId="4" fontId="21" fillId="0" borderId="0" xfId="0" applyNumberFormat="1" applyFont="1" applyBorder="1" applyAlignment="1">
      <alignment/>
    </xf>
    <xf numFmtId="4" fontId="21" fillId="0" borderId="10" xfId="0" applyNumberFormat="1" applyFont="1" applyFill="1" applyBorder="1" applyAlignment="1">
      <alignment/>
    </xf>
    <xf numFmtId="4" fontId="42" fillId="0" borderId="10" xfId="0" applyNumberFormat="1" applyFont="1" applyBorder="1" applyAlignment="1">
      <alignment/>
    </xf>
    <xf numFmtId="14" fontId="40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13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131" fillId="0" borderId="0" xfId="0" applyFont="1" applyAlignment="1">
      <alignment/>
    </xf>
    <xf numFmtId="4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131" fillId="0" borderId="10" xfId="0" applyFont="1" applyBorder="1" applyAlignment="1">
      <alignment/>
    </xf>
    <xf numFmtId="0" fontId="49" fillId="33" borderId="10" xfId="0" applyFont="1" applyFill="1" applyBorder="1" applyAlignment="1">
      <alignment horizontal="center" wrapText="1"/>
    </xf>
    <xf numFmtId="0" fontId="53" fillId="33" borderId="10" xfId="0" applyFont="1" applyFill="1" applyBorder="1" applyAlignment="1">
      <alignment/>
    </xf>
    <xf numFmtId="4" fontId="47" fillId="33" borderId="10" xfId="0" applyNumberFormat="1" applyFont="1" applyFill="1" applyBorder="1" applyAlignment="1">
      <alignment/>
    </xf>
    <xf numFmtId="0" fontId="51" fillId="33" borderId="10" xfId="0" applyFont="1" applyFill="1" applyBorder="1" applyAlignment="1">
      <alignment/>
    </xf>
    <xf numFmtId="4" fontId="51" fillId="33" borderId="10" xfId="0" applyNumberFormat="1" applyFont="1" applyFill="1" applyBorder="1" applyAlignment="1">
      <alignment/>
    </xf>
    <xf numFmtId="0" fontId="129" fillId="0" borderId="0" xfId="0" applyFont="1" applyAlignment="1">
      <alignment horizontal="center"/>
    </xf>
    <xf numFmtId="4" fontId="119" fillId="0" borderId="0" xfId="0" applyNumberFormat="1" applyFont="1" applyBorder="1" applyAlignment="1">
      <alignment/>
    </xf>
    <xf numFmtId="0" fontId="132" fillId="0" borderId="0" xfId="0" applyFont="1" applyAlignment="1">
      <alignment/>
    </xf>
    <xf numFmtId="0" fontId="132" fillId="0" borderId="0" xfId="0" applyFont="1" applyAlignment="1">
      <alignment horizontal="center"/>
    </xf>
    <xf numFmtId="0" fontId="13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32" fillId="0" borderId="19" xfId="0" applyFont="1" applyBorder="1" applyAlignment="1">
      <alignment horizontal="center"/>
    </xf>
    <xf numFmtId="0" fontId="132" fillId="0" borderId="20" xfId="0" applyFont="1" applyBorder="1" applyAlignment="1">
      <alignment horizontal="center"/>
    </xf>
    <xf numFmtId="0" fontId="131" fillId="0" borderId="0" xfId="0" applyFont="1" applyAlignment="1">
      <alignment/>
    </xf>
    <xf numFmtId="0" fontId="133" fillId="0" borderId="0" xfId="0" applyFont="1" applyAlignment="1">
      <alignment/>
    </xf>
    <xf numFmtId="0" fontId="129" fillId="0" borderId="0" xfId="0" applyFont="1" applyAlignment="1">
      <alignment wrapText="1"/>
    </xf>
    <xf numFmtId="4" fontId="129" fillId="0" borderId="0" xfId="0" applyNumberFormat="1" applyFont="1" applyAlignment="1">
      <alignment/>
    </xf>
    <xf numFmtId="0" fontId="134" fillId="0" borderId="10" xfId="0" applyFont="1" applyBorder="1" applyAlignment="1">
      <alignment/>
    </xf>
    <xf numFmtId="0" fontId="135" fillId="0" borderId="0" xfId="0" applyFont="1" applyAlignment="1">
      <alignment wrapText="1"/>
    </xf>
    <xf numFmtId="0" fontId="111" fillId="0" borderId="0" xfId="0" applyFont="1" applyAlignment="1">
      <alignment wrapText="1"/>
    </xf>
    <xf numFmtId="0" fontId="135" fillId="0" borderId="10" xfId="0" applyFont="1" applyBorder="1" applyAlignment="1">
      <alignment wrapText="1"/>
    </xf>
    <xf numFmtId="0" fontId="111" fillId="0" borderId="0" xfId="0" applyFont="1" applyAlignment="1">
      <alignment/>
    </xf>
    <xf numFmtId="0" fontId="136" fillId="0" borderId="0" xfId="0" applyFont="1" applyAlignment="1">
      <alignment wrapText="1"/>
    </xf>
    <xf numFmtId="0" fontId="137" fillId="0" borderId="0" xfId="0" applyFont="1" applyAlignment="1">
      <alignment wrapText="1"/>
    </xf>
    <xf numFmtId="0" fontId="136" fillId="0" borderId="10" xfId="0" applyFont="1" applyBorder="1" applyAlignment="1">
      <alignment wrapText="1"/>
    </xf>
    <xf numFmtId="0" fontId="136" fillId="0" borderId="10" xfId="0" applyFont="1" applyBorder="1" applyAlignment="1">
      <alignment horizontal="center" wrapText="1"/>
    </xf>
    <xf numFmtId="0" fontId="134" fillId="0" borderId="10" xfId="0" applyFont="1" applyBorder="1" applyAlignment="1">
      <alignment horizontal="center"/>
    </xf>
    <xf numFmtId="0" fontId="138" fillId="0" borderId="0" xfId="0" applyFont="1" applyAlignment="1">
      <alignment/>
    </xf>
    <xf numFmtId="0" fontId="128" fillId="0" borderId="10" xfId="0" applyFont="1" applyBorder="1" applyAlignment="1">
      <alignment horizontal="center" vertical="center" wrapText="1"/>
    </xf>
    <xf numFmtId="0" fontId="136" fillId="0" borderId="10" xfId="0" applyFont="1" applyBorder="1" applyAlignment="1">
      <alignment horizontal="center" vertical="center" wrapText="1"/>
    </xf>
    <xf numFmtId="0" fontId="129" fillId="34" borderId="10" xfId="0" applyFont="1" applyFill="1" applyBorder="1" applyAlignment="1">
      <alignment/>
    </xf>
    <xf numFmtId="4" fontId="129" fillId="0" borderId="10" xfId="0" applyNumberFormat="1" applyFont="1" applyBorder="1" applyAlignment="1">
      <alignment/>
    </xf>
    <xf numFmtId="4" fontId="129" fillId="34" borderId="10" xfId="0" applyNumberFormat="1" applyFont="1" applyFill="1" applyBorder="1" applyAlignment="1">
      <alignment/>
    </xf>
    <xf numFmtId="0" fontId="129" fillId="35" borderId="10" xfId="0" applyFont="1" applyFill="1" applyBorder="1" applyAlignment="1">
      <alignment/>
    </xf>
    <xf numFmtId="4" fontId="129" fillId="35" borderId="10" xfId="0" applyNumberFormat="1" applyFont="1" applyFill="1" applyBorder="1" applyAlignment="1">
      <alignment/>
    </xf>
    <xf numFmtId="0" fontId="139" fillId="0" borderId="10" xfId="0" applyFont="1" applyBorder="1" applyAlignment="1">
      <alignment/>
    </xf>
    <xf numFmtId="0" fontId="135" fillId="0" borderId="10" xfId="0" applyFont="1" applyBorder="1" applyAlignment="1">
      <alignment/>
    </xf>
    <xf numFmtId="0" fontId="140" fillId="0" borderId="10" xfId="0" applyFont="1" applyBorder="1" applyAlignment="1">
      <alignment/>
    </xf>
    <xf numFmtId="4" fontId="140" fillId="0" borderId="10" xfId="0" applyNumberFormat="1" applyFont="1" applyBorder="1" applyAlignment="1">
      <alignment/>
    </xf>
    <xf numFmtId="0" fontId="135" fillId="0" borderId="10" xfId="0" applyFont="1" applyBorder="1" applyAlignment="1">
      <alignment horizontal="center" wrapText="1"/>
    </xf>
    <xf numFmtId="49" fontId="129" fillId="0" borderId="0" xfId="0" applyNumberFormat="1" applyFont="1" applyAlignment="1">
      <alignment/>
    </xf>
    <xf numFmtId="49" fontId="129" fillId="0" borderId="1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126" fillId="0" borderId="0" xfId="0" applyFont="1" applyAlignment="1">
      <alignment/>
    </xf>
    <xf numFmtId="0" fontId="126" fillId="0" borderId="0" xfId="0" applyFont="1" applyAlignment="1">
      <alignment wrapText="1"/>
    </xf>
    <xf numFmtId="0" fontId="141" fillId="0" borderId="0" xfId="0" applyFont="1" applyBorder="1" applyAlignment="1">
      <alignment/>
    </xf>
    <xf numFmtId="4" fontId="142" fillId="0" borderId="0" xfId="0" applyNumberFormat="1" applyFont="1" applyBorder="1" applyAlignment="1">
      <alignment/>
    </xf>
    <xf numFmtId="0" fontId="143" fillId="0" borderId="0" xfId="0" applyFont="1" applyAlignment="1">
      <alignment/>
    </xf>
    <xf numFmtId="0" fontId="60" fillId="0" borderId="0" xfId="0" applyFont="1" applyAlignment="1">
      <alignment/>
    </xf>
    <xf numFmtId="0" fontId="54" fillId="0" borderId="0" xfId="0" applyFont="1" applyAlignment="1">
      <alignment/>
    </xf>
    <xf numFmtId="0" fontId="144" fillId="0" borderId="0" xfId="0" applyFont="1" applyAlignment="1">
      <alignment/>
    </xf>
    <xf numFmtId="0" fontId="145" fillId="0" borderId="0" xfId="0" applyFont="1" applyAlignment="1">
      <alignment horizontal="right"/>
    </xf>
    <xf numFmtId="0" fontId="145" fillId="0" borderId="0" xfId="0" applyFont="1" applyAlignment="1">
      <alignment/>
    </xf>
    <xf numFmtId="4" fontId="145" fillId="0" borderId="0" xfId="0" applyNumberFormat="1" applyFont="1" applyAlignment="1">
      <alignment/>
    </xf>
    <xf numFmtId="4" fontId="21" fillId="0" borderId="10" xfId="0" applyNumberFormat="1" applyFont="1" applyBorder="1" applyAlignment="1">
      <alignment shrinkToFit="1"/>
    </xf>
    <xf numFmtId="0" fontId="0" fillId="0" borderId="10" xfId="0" applyBorder="1" applyAlignment="1">
      <alignment shrinkToFit="1"/>
    </xf>
    <xf numFmtId="0" fontId="112" fillId="0" borderId="10" xfId="0" applyFont="1" applyBorder="1" applyAlignment="1">
      <alignment wrapText="1"/>
    </xf>
    <xf numFmtId="0" fontId="21" fillId="0" borderId="10" xfId="0" applyFont="1" applyFill="1" applyBorder="1" applyAlignment="1">
      <alignment/>
    </xf>
    <xf numFmtId="49" fontId="128" fillId="0" borderId="10" xfId="0" applyNumberFormat="1" applyFont="1" applyBorder="1" applyAlignment="1">
      <alignment horizontal="center" wrapText="1"/>
    </xf>
    <xf numFmtId="0" fontId="128" fillId="0" borderId="10" xfId="0" applyFont="1" applyBorder="1" applyAlignment="1">
      <alignment horizontal="center" wrapText="1"/>
    </xf>
    <xf numFmtId="49" fontId="128" fillId="0" borderId="10" xfId="0" applyNumberFormat="1" applyFont="1" applyBorder="1" applyAlignment="1">
      <alignment horizontal="center"/>
    </xf>
    <xf numFmtId="49" fontId="140" fillId="0" borderId="10" xfId="0" applyNumberFormat="1" applyFont="1" applyBorder="1" applyAlignment="1">
      <alignment horizontal="center"/>
    </xf>
    <xf numFmtId="0" fontId="146" fillId="0" borderId="0" xfId="0" applyFont="1" applyBorder="1" applyAlignment="1">
      <alignment/>
    </xf>
    <xf numFmtId="0" fontId="119" fillId="0" borderId="0" xfId="0" applyFont="1" applyBorder="1" applyAlignment="1">
      <alignment/>
    </xf>
    <xf numFmtId="0" fontId="112" fillId="0" borderId="0" xfId="0" applyFont="1" applyFill="1" applyBorder="1" applyAlignment="1">
      <alignment/>
    </xf>
    <xf numFmtId="0" fontId="130" fillId="0" borderId="10" xfId="0" applyFont="1" applyBorder="1" applyAlignment="1">
      <alignment/>
    </xf>
    <xf numFmtId="0" fontId="140" fillId="0" borderId="0" xfId="0" applyFont="1" applyAlignment="1">
      <alignment/>
    </xf>
    <xf numFmtId="0" fontId="29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49" fontId="129" fillId="0" borderId="10" xfId="0" applyNumberFormat="1" applyFont="1" applyBorder="1" applyAlignment="1">
      <alignment/>
    </xf>
    <xf numFmtId="0" fontId="129" fillId="0" borderId="10" xfId="0" applyFont="1" applyBorder="1" applyAlignment="1">
      <alignment wrapText="1"/>
    </xf>
    <xf numFmtId="0" fontId="147" fillId="0" borderId="10" xfId="0" applyFont="1" applyBorder="1" applyAlignment="1">
      <alignment/>
    </xf>
    <xf numFmtId="0" fontId="49" fillId="0" borderId="0" xfId="0" applyFont="1" applyAlignment="1">
      <alignment/>
    </xf>
    <xf numFmtId="0" fontId="134" fillId="0" borderId="0" xfId="0" applyFont="1" applyAlignment="1">
      <alignment/>
    </xf>
    <xf numFmtId="0" fontId="129" fillId="0" borderId="0" xfId="0" applyFont="1" applyBorder="1" applyAlignment="1">
      <alignment/>
    </xf>
    <xf numFmtId="0" fontId="136" fillId="0" borderId="0" xfId="0" applyFont="1" applyBorder="1" applyAlignment="1">
      <alignment wrapText="1"/>
    </xf>
    <xf numFmtId="0" fontId="140" fillId="0" borderId="0" xfId="0" applyFont="1" applyBorder="1" applyAlignment="1">
      <alignment/>
    </xf>
    <xf numFmtId="0" fontId="128" fillId="0" borderId="0" xfId="0" applyFont="1" applyBorder="1" applyAlignment="1">
      <alignment horizontal="center" vertical="center" wrapText="1"/>
    </xf>
    <xf numFmtId="0" fontId="128" fillId="0" borderId="0" xfId="0" applyFont="1" applyBorder="1" applyAlignment="1">
      <alignment/>
    </xf>
    <xf numFmtId="0" fontId="134" fillId="0" borderId="0" xfId="0" applyFont="1" applyBorder="1" applyAlignment="1">
      <alignment horizontal="center"/>
    </xf>
    <xf numFmtId="0" fontId="130" fillId="0" borderId="0" xfId="0" applyFont="1" applyBorder="1" applyAlignment="1">
      <alignment/>
    </xf>
    <xf numFmtId="0" fontId="148" fillId="0" borderId="0" xfId="0" applyFont="1" applyAlignment="1">
      <alignment/>
    </xf>
    <xf numFmtId="0" fontId="129" fillId="0" borderId="10" xfId="0" applyFont="1" applyBorder="1" applyAlignment="1">
      <alignment shrinkToFit="1"/>
    </xf>
    <xf numFmtId="4" fontId="140" fillId="0" borderId="10" xfId="0" applyNumberFormat="1" applyFont="1" applyBorder="1" applyAlignment="1">
      <alignment horizontal="center"/>
    </xf>
    <xf numFmtId="4" fontId="43" fillId="0" borderId="0" xfId="0" applyNumberFormat="1" applyFont="1" applyAlignment="1">
      <alignment/>
    </xf>
    <xf numFmtId="4" fontId="43" fillId="0" borderId="10" xfId="0" applyNumberFormat="1" applyFont="1" applyBorder="1" applyAlignment="1">
      <alignment/>
    </xf>
    <xf numFmtId="0" fontId="129" fillId="36" borderId="10" xfId="0" applyFont="1" applyFill="1" applyBorder="1" applyAlignment="1">
      <alignment/>
    </xf>
    <xf numFmtId="4" fontId="129" fillId="36" borderId="10" xfId="0" applyNumberFormat="1" applyFont="1" applyFill="1" applyBorder="1" applyAlignment="1">
      <alignment/>
    </xf>
    <xf numFmtId="0" fontId="129" fillId="37" borderId="10" xfId="0" applyFont="1" applyFill="1" applyBorder="1" applyAlignment="1">
      <alignment/>
    </xf>
    <xf numFmtId="4" fontId="129" fillId="37" borderId="10" xfId="0" applyNumberFormat="1" applyFont="1" applyFill="1" applyBorder="1" applyAlignment="1">
      <alignment/>
    </xf>
    <xf numFmtId="4" fontId="131" fillId="0" borderId="0" xfId="0" applyNumberFormat="1" applyFont="1" applyAlignment="1">
      <alignment/>
    </xf>
    <xf numFmtId="4" fontId="128" fillId="0" borderId="10" xfId="0" applyNumberFormat="1" applyFont="1" applyBorder="1" applyAlignment="1">
      <alignment horizontal="center"/>
    </xf>
    <xf numFmtId="4" fontId="129" fillId="0" borderId="10" xfId="0" applyNumberFormat="1" applyFont="1" applyBorder="1" applyAlignment="1">
      <alignment horizontal="right"/>
    </xf>
    <xf numFmtId="0" fontId="66" fillId="0" borderId="0" xfId="0" applyFont="1" applyAlignment="1">
      <alignment/>
    </xf>
    <xf numFmtId="0" fontId="47" fillId="0" borderId="10" xfId="0" applyFont="1" applyBorder="1" applyAlignment="1">
      <alignment/>
    </xf>
    <xf numFmtId="0" fontId="149" fillId="0" borderId="0" xfId="0" applyFont="1" applyAlignment="1">
      <alignment/>
    </xf>
    <xf numFmtId="0" fontId="150" fillId="0" borderId="0" xfId="0" applyFont="1" applyAlignment="1">
      <alignment/>
    </xf>
    <xf numFmtId="0" fontId="111" fillId="0" borderId="10" xfId="0" applyFont="1" applyBorder="1" applyAlignment="1">
      <alignment horizontal="center"/>
    </xf>
    <xf numFmtId="0" fontId="151" fillId="0" borderId="10" xfId="0" applyFont="1" applyBorder="1" applyAlignment="1">
      <alignment horizontal="center"/>
    </xf>
    <xf numFmtId="49" fontId="111" fillId="0" borderId="10" xfId="0" applyNumberFormat="1" applyFont="1" applyBorder="1" applyAlignment="1">
      <alignment/>
    </xf>
    <xf numFmtId="4" fontId="152" fillId="0" borderId="10" xfId="0" applyNumberFormat="1" applyFont="1" applyBorder="1" applyAlignment="1">
      <alignment/>
    </xf>
    <xf numFmtId="4" fontId="151" fillId="0" borderId="10" xfId="0" applyNumberFormat="1" applyFont="1" applyBorder="1" applyAlignment="1">
      <alignment/>
    </xf>
    <xf numFmtId="0" fontId="111" fillId="0" borderId="10" xfId="0" applyFont="1" applyBorder="1" applyAlignment="1">
      <alignment/>
    </xf>
    <xf numFmtId="49" fontId="148" fillId="0" borderId="10" xfId="0" applyNumberFormat="1" applyFont="1" applyBorder="1" applyAlignment="1">
      <alignment/>
    </xf>
    <xf numFmtId="4" fontId="148" fillId="0" borderId="0" xfId="0" applyNumberFormat="1" applyFont="1" applyAlignment="1">
      <alignment/>
    </xf>
    <xf numFmtId="0" fontId="148" fillId="0" borderId="10" xfId="0" applyFont="1" applyBorder="1" applyAlignment="1">
      <alignment/>
    </xf>
    <xf numFmtId="4" fontId="15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" fontId="153" fillId="0" borderId="10" xfId="0" applyNumberFormat="1" applyFont="1" applyBorder="1" applyAlignment="1">
      <alignment/>
    </xf>
    <xf numFmtId="4" fontId="154" fillId="0" borderId="10" xfId="0" applyNumberFormat="1" applyFont="1" applyBorder="1" applyAlignment="1">
      <alignment/>
    </xf>
    <xf numFmtId="4" fontId="155" fillId="0" borderId="10" xfId="0" applyNumberFormat="1" applyFont="1" applyBorder="1" applyAlignment="1">
      <alignment/>
    </xf>
    <xf numFmtId="0" fontId="156" fillId="0" borderId="0" xfId="0" applyFont="1" applyAlignment="1">
      <alignment/>
    </xf>
    <xf numFmtId="0" fontId="61" fillId="0" borderId="0" xfId="0" applyFont="1" applyAlignment="1">
      <alignment horizontal="center"/>
    </xf>
    <xf numFmtId="0" fontId="62" fillId="0" borderId="0" xfId="0" applyFont="1" applyAlignment="1">
      <alignment/>
    </xf>
    <xf numFmtId="0" fontId="157" fillId="0" borderId="0" xfId="0" applyFont="1" applyAlignment="1">
      <alignment horizontal="center"/>
    </xf>
    <xf numFmtId="0" fontId="158" fillId="0" borderId="0" xfId="0" applyFont="1" applyAlignment="1">
      <alignment horizontal="center"/>
    </xf>
    <xf numFmtId="0" fontId="159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16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/>
    </xf>
    <xf numFmtId="0" fontId="31" fillId="0" borderId="0" xfId="0" applyFont="1" applyBorder="1" applyAlignment="1">
      <alignment horizontal="right"/>
    </xf>
    <xf numFmtId="0" fontId="18" fillId="0" borderId="0" xfId="0" applyFont="1" applyBorder="1" applyAlignment="1">
      <alignment/>
    </xf>
    <xf numFmtId="0" fontId="2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26" fillId="0" borderId="21" xfId="0" applyFont="1" applyBorder="1" applyAlignment="1">
      <alignment horizontal="left"/>
    </xf>
    <xf numFmtId="0" fontId="132" fillId="0" borderId="19" xfId="0" applyFont="1" applyBorder="1" applyAlignment="1">
      <alignment horizontal="center"/>
    </xf>
    <xf numFmtId="0" fontId="132" fillId="0" borderId="20" xfId="0" applyFont="1" applyBorder="1" applyAlignment="1">
      <alignment horizontal="center"/>
    </xf>
    <xf numFmtId="0" fontId="132" fillId="0" borderId="0" xfId="0" applyFont="1" applyAlignment="1">
      <alignment horizontal="left"/>
    </xf>
    <xf numFmtId="0" fontId="111" fillId="0" borderId="10" xfId="0" applyFont="1" applyBorder="1" applyAlignment="1">
      <alignment horizontal="center"/>
    </xf>
    <xf numFmtId="0" fontId="132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9525</xdr:rowOff>
    </xdr:from>
    <xdr:to>
      <xdr:col>1</xdr:col>
      <xdr:colOff>438150</xdr:colOff>
      <xdr:row>5</xdr:row>
      <xdr:rowOff>28575</xdr:rowOff>
    </xdr:to>
    <xdr:pic>
      <xdr:nvPicPr>
        <xdr:cNvPr id="1" name="Picture 1" descr="erb bracov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828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2"/>
  <sheetViews>
    <sheetView tabSelected="1" zoomScalePageLayoutView="0" workbookViewId="0" topLeftCell="A13">
      <selection activeCell="A42" sqref="A42"/>
    </sheetView>
  </sheetViews>
  <sheetFormatPr defaultColWidth="9.140625" defaultRowHeight="15"/>
  <sheetData>
    <row r="2" spans="1:10" ht="15.75">
      <c r="A2" s="170" t="s">
        <v>694</v>
      </c>
      <c r="B2" s="171"/>
      <c r="C2" s="171"/>
      <c r="D2" s="171"/>
      <c r="E2" s="171"/>
      <c r="F2" s="171"/>
      <c r="G2" s="171"/>
      <c r="H2" s="171"/>
      <c r="I2" s="171"/>
      <c r="J2" s="171"/>
    </row>
    <row r="16" spans="1:9" s="337" customFormat="1" ht="35.25">
      <c r="A16" s="402" t="s">
        <v>316</v>
      </c>
      <c r="B16" s="403"/>
      <c r="C16" s="403"/>
      <c r="D16" s="403"/>
      <c r="E16" s="403"/>
      <c r="F16" s="403"/>
      <c r="G16" s="403"/>
      <c r="H16" s="403"/>
      <c r="I16" s="403"/>
    </row>
    <row r="17" spans="1:9" s="337" customFormat="1" ht="35.25">
      <c r="A17" s="402" t="s">
        <v>317</v>
      </c>
      <c r="B17" s="403"/>
      <c r="C17" s="403"/>
      <c r="D17" s="403"/>
      <c r="E17" s="403"/>
      <c r="F17" s="403"/>
      <c r="G17" s="403"/>
      <c r="H17" s="403"/>
      <c r="I17" s="403"/>
    </row>
    <row r="18" spans="1:9" s="337" customFormat="1" ht="35.25">
      <c r="A18" s="402" t="s">
        <v>468</v>
      </c>
      <c r="B18" s="403"/>
      <c r="C18" s="403"/>
      <c r="D18" s="403"/>
      <c r="E18" s="403"/>
      <c r="F18" s="403"/>
      <c r="G18" s="403"/>
      <c r="H18" s="403"/>
      <c r="I18" s="403"/>
    </row>
    <row r="19" spans="1:9" s="337" customFormat="1" ht="35.25">
      <c r="A19" s="404" t="s">
        <v>469</v>
      </c>
      <c r="B19" s="405"/>
      <c r="C19" s="405"/>
      <c r="D19" s="405"/>
      <c r="E19" s="405"/>
      <c r="F19" s="405"/>
      <c r="G19" s="405"/>
      <c r="H19" s="405"/>
      <c r="I19" s="405"/>
    </row>
    <row r="29" spans="1:4" ht="15">
      <c r="A29" s="84"/>
      <c r="B29" s="84"/>
      <c r="C29" s="84"/>
      <c r="D29" s="84"/>
    </row>
    <row r="30" spans="1:7" ht="15.75">
      <c r="A30" s="278" t="s">
        <v>470</v>
      </c>
      <c r="B30" s="171"/>
      <c r="C30" s="171"/>
      <c r="D30" s="171"/>
      <c r="E30" s="171"/>
      <c r="F30" s="170"/>
      <c r="G30" s="172" t="s">
        <v>695</v>
      </c>
    </row>
    <row r="31" spans="1:7" ht="15.75">
      <c r="A31" s="170" t="s">
        <v>471</v>
      </c>
      <c r="B31" s="171"/>
      <c r="C31" s="171"/>
      <c r="D31" s="171"/>
      <c r="E31" s="171"/>
      <c r="F31" s="170"/>
      <c r="G31" s="170"/>
    </row>
    <row r="32" spans="1:7" ht="15.75">
      <c r="A32" s="170"/>
      <c r="B32" s="171"/>
      <c r="C32" s="171"/>
      <c r="D32" s="171"/>
      <c r="E32" s="171"/>
      <c r="F32" s="170"/>
      <c r="G32" s="170"/>
    </row>
    <row r="33" spans="1:7" ht="15.75">
      <c r="A33" s="170"/>
      <c r="B33" s="171"/>
      <c r="C33" s="171"/>
      <c r="D33" s="171"/>
      <c r="E33" s="171"/>
      <c r="F33" s="170"/>
      <c r="G33" s="170"/>
    </row>
    <row r="34" spans="1:7" ht="15.75">
      <c r="A34" s="170"/>
      <c r="B34" s="171"/>
      <c r="C34" s="171"/>
      <c r="D34" s="171"/>
      <c r="E34" s="171"/>
      <c r="F34" s="170"/>
      <c r="G34" s="170"/>
    </row>
    <row r="35" spans="1:7" ht="15.75">
      <c r="A35" s="338" t="s">
        <v>472</v>
      </c>
      <c r="B35" s="339"/>
      <c r="C35" s="339"/>
      <c r="D35" s="339"/>
      <c r="E35" s="171"/>
      <c r="F35" s="170"/>
      <c r="G35" s="170"/>
    </row>
    <row r="36" spans="1:7" ht="15.75">
      <c r="A36" s="338" t="s">
        <v>473</v>
      </c>
      <c r="B36" s="339"/>
      <c r="C36" s="339"/>
      <c r="D36" s="339"/>
      <c r="E36" s="171"/>
      <c r="F36" s="170"/>
      <c r="G36" s="170"/>
    </row>
    <row r="37" spans="1:7" ht="15.75">
      <c r="A37" s="170"/>
      <c r="B37" s="171"/>
      <c r="C37" s="171"/>
      <c r="D37" s="171"/>
      <c r="E37" s="171"/>
      <c r="F37" s="170"/>
      <c r="G37" s="170"/>
    </row>
    <row r="38" spans="1:7" ht="15.75">
      <c r="A38" s="171"/>
      <c r="B38" s="171"/>
      <c r="C38" s="171"/>
      <c r="D38" s="171"/>
      <c r="E38" s="171"/>
      <c r="F38" s="171"/>
      <c r="G38" s="171"/>
    </row>
    <row r="39" spans="1:7" ht="15.75">
      <c r="A39" s="170"/>
      <c r="B39" s="171"/>
      <c r="C39" s="171"/>
      <c r="D39" s="171"/>
      <c r="E39" s="171"/>
      <c r="F39" s="171"/>
      <c r="G39" s="171"/>
    </row>
    <row r="40" spans="1:7" ht="15.75">
      <c r="A40" s="171"/>
      <c r="B40" s="171"/>
      <c r="C40" s="171"/>
      <c r="D40" s="171"/>
      <c r="E40" s="171"/>
      <c r="F40" s="171"/>
      <c r="G40" s="171"/>
    </row>
    <row r="41" spans="1:7" ht="15.75">
      <c r="A41" s="170" t="s">
        <v>696</v>
      </c>
      <c r="B41" s="171"/>
      <c r="C41" s="171"/>
      <c r="D41" s="171"/>
      <c r="E41" s="171"/>
      <c r="F41" s="171"/>
      <c r="G41" s="171"/>
    </row>
    <row r="42" spans="1:7" ht="15.75">
      <c r="A42" s="170" t="s">
        <v>818</v>
      </c>
      <c r="B42" s="171"/>
      <c r="C42" s="171"/>
      <c r="D42" s="171"/>
      <c r="E42" s="171"/>
      <c r="F42" s="171"/>
      <c r="G42" s="171"/>
    </row>
  </sheetData>
  <sheetProtection/>
  <mergeCells count="4">
    <mergeCell ref="A16:I16"/>
    <mergeCell ref="A17:I17"/>
    <mergeCell ref="A18:I18"/>
    <mergeCell ref="A19:I19"/>
  </mergeCells>
  <printOptions/>
  <pageMargins left="0.7" right="0.35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7">
      <selection activeCell="A19" sqref="A19"/>
    </sheetView>
  </sheetViews>
  <sheetFormatPr defaultColWidth="9.140625" defaultRowHeight="15"/>
  <cols>
    <col min="1" max="1" width="43.57421875" style="263" customWidth="1"/>
    <col min="2" max="2" width="14.7109375" style="263" customWidth="1"/>
    <col min="3" max="4" width="9.140625" style="263" customWidth="1"/>
    <col min="5" max="5" width="12.7109375" style="263" customWidth="1"/>
    <col min="6" max="7" width="9.140625" style="263" customWidth="1"/>
  </cols>
  <sheetData>
    <row r="1" spans="1:7" s="245" customFormat="1" ht="18.75">
      <c r="A1" s="362" t="s">
        <v>534</v>
      </c>
      <c r="B1" s="173"/>
      <c r="C1" s="173"/>
      <c r="D1" s="173"/>
      <c r="E1" s="173"/>
      <c r="F1" s="173"/>
      <c r="G1" s="173"/>
    </row>
    <row r="2" spans="1:7" s="304" customFormat="1" ht="18.75">
      <c r="A2" s="423" t="s">
        <v>734</v>
      </c>
      <c r="B2" s="423"/>
      <c r="C2" s="423"/>
      <c r="D2" s="423"/>
      <c r="E2" s="423"/>
      <c r="F2" s="296"/>
      <c r="G2" s="296"/>
    </row>
    <row r="3" spans="1:7" s="304" customFormat="1" ht="18.75">
      <c r="A3" s="298"/>
      <c r="B3" s="298"/>
      <c r="C3" s="298"/>
      <c r="D3" s="298"/>
      <c r="E3" s="298"/>
      <c r="F3" s="296"/>
      <c r="G3" s="296"/>
    </row>
    <row r="5" ht="15.75">
      <c r="A5" s="262" t="s">
        <v>535</v>
      </c>
    </row>
    <row r="6" ht="15.75">
      <c r="A6" s="263" t="s">
        <v>536</v>
      </c>
    </row>
    <row r="7" ht="15.75">
      <c r="A7" s="263" t="s">
        <v>692</v>
      </c>
    </row>
    <row r="9" spans="1:2" ht="16.5">
      <c r="A9" s="325" t="s">
        <v>537</v>
      </c>
      <c r="B9" s="325" t="s">
        <v>538</v>
      </c>
    </row>
    <row r="10" spans="1:2" ht="15.75">
      <c r="A10" s="267" t="s">
        <v>539</v>
      </c>
      <c r="B10" s="381">
        <v>24283.59</v>
      </c>
    </row>
    <row r="11" spans="1:2" ht="15.75">
      <c r="A11" s="267" t="s">
        <v>783</v>
      </c>
      <c r="B11" s="381">
        <f>SUM(B12:B16)</f>
        <v>52987.06</v>
      </c>
    </row>
    <row r="12" spans="1:2" ht="15.75">
      <c r="A12" s="372" t="s">
        <v>785</v>
      </c>
      <c r="B12" s="382">
        <v>52987.06</v>
      </c>
    </row>
    <row r="13" spans="1:2" ht="15.75">
      <c r="A13" s="264" t="s">
        <v>540</v>
      </c>
      <c r="B13" s="382"/>
    </row>
    <row r="14" spans="1:2" ht="15.75">
      <c r="A14" s="264" t="s">
        <v>541</v>
      </c>
      <c r="B14" s="382"/>
    </row>
    <row r="15" spans="1:2" ht="15.75">
      <c r="A15" s="264" t="s">
        <v>542</v>
      </c>
      <c r="B15" s="382"/>
    </row>
    <row r="16" spans="1:2" ht="15.75">
      <c r="A16" s="264" t="s">
        <v>543</v>
      </c>
      <c r="B16" s="382"/>
    </row>
    <row r="17" spans="1:2" ht="15.75">
      <c r="A17" s="327" t="s">
        <v>784</v>
      </c>
      <c r="B17" s="373">
        <f>SUM(B18:B21)</f>
        <v>51808.43</v>
      </c>
    </row>
    <row r="18" spans="1:2" ht="15.75">
      <c r="A18" s="264" t="s">
        <v>817</v>
      </c>
      <c r="B18" s="382">
        <v>51808.43</v>
      </c>
    </row>
    <row r="19" spans="1:2" ht="15.75">
      <c r="A19" s="264" t="s">
        <v>544</v>
      </c>
      <c r="B19" s="382"/>
    </row>
    <row r="20" spans="1:2" ht="15.75">
      <c r="A20" s="264" t="s">
        <v>545</v>
      </c>
      <c r="B20" s="382"/>
    </row>
    <row r="21" spans="1:2" ht="15.75">
      <c r="A21" s="264" t="s">
        <v>546</v>
      </c>
      <c r="B21" s="382"/>
    </row>
    <row r="22" spans="1:2" ht="15.75">
      <c r="A22" s="267" t="s">
        <v>547</v>
      </c>
      <c r="B22" s="381">
        <f>SUM(B10,B11-B17)</f>
        <v>25462.219999999998</v>
      </c>
    </row>
    <row r="26" ht="15.75">
      <c r="A26" s="262" t="s">
        <v>548</v>
      </c>
    </row>
    <row r="27" ht="15.75">
      <c r="A27" s="263" t="s">
        <v>786</v>
      </c>
    </row>
    <row r="28" ht="15.75">
      <c r="A28" s="263" t="s">
        <v>549</v>
      </c>
    </row>
    <row r="33" ht="15.75">
      <c r="A33" s="262" t="s">
        <v>550</v>
      </c>
    </row>
    <row r="34" ht="15.75">
      <c r="A34" s="263" t="s">
        <v>791</v>
      </c>
    </row>
    <row r="36" spans="1:2" ht="16.5">
      <c r="A36" s="325" t="s">
        <v>302</v>
      </c>
      <c r="B36" s="325" t="s">
        <v>538</v>
      </c>
    </row>
    <row r="37" spans="1:2" ht="15.75">
      <c r="A37" s="267" t="s">
        <v>539</v>
      </c>
      <c r="B37" s="266">
        <v>543.35</v>
      </c>
    </row>
    <row r="38" spans="1:7" s="371" customFormat="1" ht="15.75">
      <c r="A38" s="327" t="s">
        <v>787</v>
      </c>
      <c r="B38" s="373">
        <f>SUM(B39:B41)</f>
        <v>522.45</v>
      </c>
      <c r="C38" s="356"/>
      <c r="D38" s="356"/>
      <c r="E38" s="356"/>
      <c r="F38" s="356"/>
      <c r="G38" s="356"/>
    </row>
    <row r="39" spans="1:2" ht="15.75">
      <c r="A39" s="264" t="s">
        <v>788</v>
      </c>
      <c r="B39" s="321">
        <v>522.45</v>
      </c>
    </row>
    <row r="40" spans="1:2" ht="15.75">
      <c r="A40" s="264" t="s">
        <v>551</v>
      </c>
      <c r="B40" s="321"/>
    </row>
    <row r="41" spans="1:2" ht="15.75">
      <c r="A41" s="264" t="s">
        <v>552</v>
      </c>
      <c r="B41" s="321"/>
    </row>
    <row r="42" spans="1:7" s="371" customFormat="1" ht="15.75">
      <c r="A42" s="327" t="s">
        <v>789</v>
      </c>
      <c r="B42" s="373">
        <f>SUM(B43:B46)</f>
        <v>776.87</v>
      </c>
      <c r="C42" s="356"/>
      <c r="D42" s="356"/>
      <c r="E42" s="356"/>
      <c r="F42" s="356"/>
      <c r="G42" s="356"/>
    </row>
    <row r="43" spans="1:2" ht="15.75">
      <c r="A43" s="264" t="s">
        <v>790</v>
      </c>
      <c r="B43" s="321">
        <v>171.87</v>
      </c>
    </row>
    <row r="44" spans="1:2" ht="15.75">
      <c r="A44" s="264" t="s">
        <v>553</v>
      </c>
      <c r="B44" s="321">
        <v>605</v>
      </c>
    </row>
    <row r="45" spans="1:2" ht="15.75">
      <c r="A45" s="264" t="s">
        <v>554</v>
      </c>
      <c r="B45" s="321"/>
    </row>
    <row r="46" spans="1:2" ht="15.75">
      <c r="A46" s="264" t="s">
        <v>555</v>
      </c>
      <c r="B46" s="321"/>
    </row>
    <row r="47" spans="1:2" ht="15.75">
      <c r="A47" s="267" t="s">
        <v>547</v>
      </c>
      <c r="B47" s="266">
        <f>SUM(B37,B38-B42)</f>
        <v>288.93000000000006</v>
      </c>
    </row>
  </sheetData>
  <sheetProtection/>
  <mergeCells count="1">
    <mergeCell ref="A2:E2"/>
  </mergeCells>
  <printOptions/>
  <pageMargins left="0.7874015748031497" right="0.35433070866141736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1.140625" style="263" customWidth="1"/>
    <col min="2" max="2" width="7.7109375" style="263" customWidth="1"/>
    <col min="3" max="3" width="14.7109375" style="263" customWidth="1"/>
    <col min="4" max="4" width="16.421875" style="263" customWidth="1"/>
    <col min="5" max="15" width="9.140625" style="263" customWidth="1"/>
  </cols>
  <sheetData>
    <row r="1" spans="1:2" ht="18.75">
      <c r="A1" s="296" t="s">
        <v>557</v>
      </c>
      <c r="B1" s="296"/>
    </row>
    <row r="2" spans="1:2" ht="18.75">
      <c r="A2" s="363" t="s">
        <v>762</v>
      </c>
      <c r="B2" s="296"/>
    </row>
    <row r="3" spans="1:2" ht="18.75">
      <c r="A3" s="296"/>
      <c r="B3" s="296"/>
    </row>
    <row r="5" spans="1:2" ht="15.75">
      <c r="A5" s="262" t="s">
        <v>558</v>
      </c>
      <c r="B5" s="262"/>
    </row>
    <row r="6" spans="1:4" ht="43.5">
      <c r="A6" s="326" t="s">
        <v>303</v>
      </c>
      <c r="B6" s="329" t="s">
        <v>574</v>
      </c>
      <c r="C6" s="329" t="s">
        <v>559</v>
      </c>
      <c r="D6" s="329" t="s">
        <v>587</v>
      </c>
    </row>
    <row r="7" spans="1:4" ht="15.75">
      <c r="A7" s="267" t="s">
        <v>560</v>
      </c>
      <c r="B7" s="350" t="s">
        <v>304</v>
      </c>
      <c r="C7" s="266">
        <f>SUM(C8,C12,C20)</f>
        <v>1166208.25</v>
      </c>
      <c r="D7" s="266">
        <f>SUM(D8,D12,D20)</f>
        <v>1129689.56</v>
      </c>
    </row>
    <row r="8" spans="1:4" ht="15.75">
      <c r="A8" s="327" t="s">
        <v>561</v>
      </c>
      <c r="B8" s="351" t="s">
        <v>305</v>
      </c>
      <c r="C8" s="328">
        <f>SUM(C9:C11)</f>
        <v>606163.26</v>
      </c>
      <c r="D8" s="328">
        <f>SUM(D9:D11)</f>
        <v>589615.19</v>
      </c>
    </row>
    <row r="9" spans="1:4" ht="15.75">
      <c r="A9" s="264" t="s">
        <v>563</v>
      </c>
      <c r="B9" s="331" t="s">
        <v>675</v>
      </c>
      <c r="C9" s="321"/>
      <c r="D9" s="321"/>
    </row>
    <row r="10" spans="1:4" ht="15.75">
      <c r="A10" s="264" t="s">
        <v>564</v>
      </c>
      <c r="B10" s="331" t="s">
        <v>306</v>
      </c>
      <c r="C10" s="321">
        <v>606163.26</v>
      </c>
      <c r="D10" s="321">
        <v>589615.19</v>
      </c>
    </row>
    <row r="11" spans="1:4" ht="15.75">
      <c r="A11" s="264" t="s">
        <v>565</v>
      </c>
      <c r="B11" s="331" t="s">
        <v>676</v>
      </c>
      <c r="C11" s="321"/>
      <c r="D11" s="321"/>
    </row>
    <row r="12" spans="1:4" ht="15.75">
      <c r="A12" s="327" t="s">
        <v>562</v>
      </c>
      <c r="B12" s="351" t="s">
        <v>307</v>
      </c>
      <c r="C12" s="328">
        <f>SUM(C13:C19)</f>
        <v>557497.2</v>
      </c>
      <c r="D12" s="328">
        <f>SUM(D13:D19)</f>
        <v>538072.52</v>
      </c>
    </row>
    <row r="13" spans="1:4" ht="15.75">
      <c r="A13" s="264" t="s">
        <v>566</v>
      </c>
      <c r="B13" s="331" t="s">
        <v>319</v>
      </c>
      <c r="C13" s="321">
        <v>292.17</v>
      </c>
      <c r="D13" s="321">
        <v>359.18</v>
      </c>
    </row>
    <row r="14" spans="1:4" ht="15.75">
      <c r="A14" s="264" t="s">
        <v>567</v>
      </c>
      <c r="B14" s="331" t="s">
        <v>350</v>
      </c>
      <c r="C14" s="321">
        <v>420989.57</v>
      </c>
      <c r="D14" s="321">
        <v>384863.43</v>
      </c>
    </row>
    <row r="15" spans="1:4" ht="15.75">
      <c r="A15" s="264" t="s">
        <v>568</v>
      </c>
      <c r="B15" s="331" t="s">
        <v>677</v>
      </c>
      <c r="C15" s="321"/>
      <c r="D15" s="321"/>
    </row>
    <row r="16" spans="1:4" ht="15.75">
      <c r="A16" s="264" t="s">
        <v>569</v>
      </c>
      <c r="B16" s="331" t="s">
        <v>351</v>
      </c>
      <c r="C16" s="321">
        <v>3913.34</v>
      </c>
      <c r="D16" s="321">
        <v>4008.53</v>
      </c>
    </row>
    <row r="17" spans="1:4" ht="15.75">
      <c r="A17" s="264" t="s">
        <v>570</v>
      </c>
      <c r="B17" s="331" t="s">
        <v>308</v>
      </c>
      <c r="C17" s="321">
        <v>132302.12</v>
      </c>
      <c r="D17" s="321">
        <v>148559.38</v>
      </c>
    </row>
    <row r="18" spans="1:4" ht="15.75">
      <c r="A18" s="264" t="s">
        <v>571</v>
      </c>
      <c r="B18" s="331" t="s">
        <v>678</v>
      </c>
      <c r="C18" s="321"/>
      <c r="D18" s="321"/>
    </row>
    <row r="19" spans="1:4" ht="15.75">
      <c r="A19" s="264" t="s">
        <v>572</v>
      </c>
      <c r="B19" s="331" t="s">
        <v>446</v>
      </c>
      <c r="C19" s="321"/>
      <c r="D19" s="321">
        <v>282</v>
      </c>
    </row>
    <row r="20" spans="1:4" ht="15.75">
      <c r="A20" s="327" t="s">
        <v>573</v>
      </c>
      <c r="B20" s="351" t="s">
        <v>309</v>
      </c>
      <c r="C20" s="328">
        <v>2547.79</v>
      </c>
      <c r="D20" s="328">
        <v>2001.85</v>
      </c>
    </row>
    <row r="21" ht="15.75">
      <c r="B21" s="330"/>
    </row>
    <row r="22" ht="15.75">
      <c r="B22" s="330"/>
    </row>
    <row r="23" spans="1:2" ht="15.75">
      <c r="A23" s="262" t="s">
        <v>575</v>
      </c>
      <c r="B23" s="330"/>
    </row>
    <row r="24" spans="1:4" ht="47.25">
      <c r="A24" s="267" t="s">
        <v>303</v>
      </c>
      <c r="B24" s="348" t="s">
        <v>574</v>
      </c>
      <c r="C24" s="349" t="s">
        <v>559</v>
      </c>
      <c r="D24" s="349" t="s">
        <v>587</v>
      </c>
    </row>
    <row r="25" spans="1:4" ht="15.75">
      <c r="A25" s="267" t="s">
        <v>576</v>
      </c>
      <c r="B25" s="350" t="s">
        <v>679</v>
      </c>
      <c r="C25" s="266">
        <f>SUM(C26,C30,C36)</f>
        <v>1166208.25</v>
      </c>
      <c r="D25" s="266">
        <f>SUM(D26,D30,D36)</f>
        <v>1129689.56</v>
      </c>
    </row>
    <row r="26" spans="1:4" ht="15.75">
      <c r="A26" s="327" t="s">
        <v>577</v>
      </c>
      <c r="B26" s="351" t="s">
        <v>310</v>
      </c>
      <c r="C26" s="328">
        <f>SUM(C27:C29)</f>
        <v>271249.92</v>
      </c>
      <c r="D26" s="328">
        <f>SUM(D27:D29)</f>
        <v>289712.45</v>
      </c>
    </row>
    <row r="27" spans="1:4" ht="15.75">
      <c r="A27" s="264" t="s">
        <v>579</v>
      </c>
      <c r="B27" s="331" t="s">
        <v>680</v>
      </c>
      <c r="C27" s="321"/>
      <c r="D27" s="321"/>
    </row>
    <row r="28" spans="1:4" ht="15.75">
      <c r="A28" s="264" t="s">
        <v>578</v>
      </c>
      <c r="B28" s="331" t="s">
        <v>681</v>
      </c>
      <c r="C28" s="321"/>
      <c r="D28" s="321"/>
    </row>
    <row r="29" spans="1:4" ht="15.75">
      <c r="A29" s="264" t="s">
        <v>580</v>
      </c>
      <c r="B29" s="331" t="s">
        <v>352</v>
      </c>
      <c r="C29" s="321">
        <v>271249.92</v>
      </c>
      <c r="D29" s="321">
        <v>289712.45</v>
      </c>
    </row>
    <row r="30" spans="1:4" ht="15.75">
      <c r="A30" s="327" t="s">
        <v>581</v>
      </c>
      <c r="B30" s="351" t="s">
        <v>682</v>
      </c>
      <c r="C30" s="328">
        <f>SUM(C31:C35)</f>
        <v>530346.45</v>
      </c>
      <c r="D30" s="328">
        <f>SUM(D31:D35)</f>
        <v>509898.74000000005</v>
      </c>
    </row>
    <row r="31" spans="1:4" ht="15.75">
      <c r="A31" s="307" t="s">
        <v>582</v>
      </c>
      <c r="B31" s="331" t="s">
        <v>683</v>
      </c>
      <c r="C31" s="321">
        <v>30761.65</v>
      </c>
      <c r="D31" s="321">
        <v>861.9</v>
      </c>
    </row>
    <row r="32" spans="1:4" ht="15.75">
      <c r="A32" s="264" t="s">
        <v>583</v>
      </c>
      <c r="B32" s="331" t="s">
        <v>684</v>
      </c>
      <c r="C32" s="321">
        <v>420106.72</v>
      </c>
      <c r="D32" s="321">
        <v>415251.17</v>
      </c>
    </row>
    <row r="33" spans="1:4" ht="15.75">
      <c r="A33" s="264" t="s">
        <v>584</v>
      </c>
      <c r="B33" s="331" t="s">
        <v>353</v>
      </c>
      <c r="C33" s="321">
        <v>768.2</v>
      </c>
      <c r="D33" s="321">
        <v>1651.21</v>
      </c>
    </row>
    <row r="34" spans="1:4" ht="15.75">
      <c r="A34" s="264" t="s">
        <v>585</v>
      </c>
      <c r="B34" s="331" t="s">
        <v>354</v>
      </c>
      <c r="C34" s="321">
        <v>32109.88</v>
      </c>
      <c r="D34" s="321">
        <v>59574.46</v>
      </c>
    </row>
    <row r="35" spans="1:4" ht="15.75">
      <c r="A35" s="264" t="s">
        <v>586</v>
      </c>
      <c r="B35" s="331" t="s">
        <v>311</v>
      </c>
      <c r="C35" s="321">
        <v>46600</v>
      </c>
      <c r="D35" s="321">
        <v>32560</v>
      </c>
    </row>
    <row r="36" spans="1:4" ht="15.75">
      <c r="A36" s="327" t="s">
        <v>573</v>
      </c>
      <c r="B36" s="351" t="s">
        <v>685</v>
      </c>
      <c r="C36" s="328">
        <v>364611.88</v>
      </c>
      <c r="D36" s="328">
        <v>330078.37</v>
      </c>
    </row>
  </sheetData>
  <sheetProtection/>
  <printOptions/>
  <pageMargins left="0.8661417322834646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10.421875" style="0" bestFit="1" customWidth="1"/>
    <col min="3" max="3" width="10.7109375" style="0" bestFit="1" customWidth="1"/>
    <col min="4" max="4" width="13.00390625" style="0" customWidth="1"/>
    <col min="5" max="5" width="5.421875" style="0" customWidth="1"/>
    <col min="7" max="8" width="10.57421875" style="0" bestFit="1" customWidth="1"/>
    <col min="9" max="9" width="12.8515625" style="0" customWidth="1"/>
  </cols>
  <sheetData>
    <row r="1" ht="18.75">
      <c r="A1" s="296" t="s">
        <v>814</v>
      </c>
    </row>
    <row r="2" ht="23.25">
      <c r="A2" s="385" t="s">
        <v>815</v>
      </c>
    </row>
    <row r="3" spans="1:9" ht="15.75">
      <c r="A3" s="386" t="s">
        <v>799</v>
      </c>
      <c r="B3" s="386"/>
      <c r="C3" s="386"/>
      <c r="D3" s="386"/>
      <c r="E3" s="386"/>
      <c r="F3" s="386" t="s">
        <v>800</v>
      </c>
      <c r="G3" s="386"/>
      <c r="H3" s="386"/>
      <c r="I3" s="386"/>
    </row>
    <row r="4" spans="1:9" ht="15">
      <c r="A4" s="424" t="s">
        <v>801</v>
      </c>
      <c r="B4" s="424"/>
      <c r="C4" s="424"/>
      <c r="D4" s="424"/>
      <c r="F4" s="424" t="s">
        <v>801</v>
      </c>
      <c r="G4" s="424"/>
      <c r="H4" s="424"/>
      <c r="I4" s="424"/>
    </row>
    <row r="5" spans="1:9" ht="15.75">
      <c r="A5" s="387" t="s">
        <v>802</v>
      </c>
      <c r="B5" s="388" t="s">
        <v>803</v>
      </c>
      <c r="C5" s="388" t="s">
        <v>804</v>
      </c>
      <c r="D5" s="388" t="s">
        <v>805</v>
      </c>
      <c r="F5" s="387" t="s">
        <v>802</v>
      </c>
      <c r="G5" s="387" t="s">
        <v>803</v>
      </c>
      <c r="H5" s="387" t="s">
        <v>804</v>
      </c>
      <c r="I5" s="387" t="s">
        <v>805</v>
      </c>
    </row>
    <row r="6" spans="1:9" ht="15.75">
      <c r="A6" s="389" t="s">
        <v>304</v>
      </c>
      <c r="B6" s="390">
        <f>SUM(B7,B11,B19)</f>
        <v>713343.7799999999</v>
      </c>
      <c r="C6" s="390">
        <f>SUM(C7,C11,C19)</f>
        <v>452864.47</v>
      </c>
      <c r="D6" s="391">
        <f>SUM(B6:C6)</f>
        <v>1166208.25</v>
      </c>
      <c r="E6" s="13"/>
      <c r="F6" s="392">
        <v>115</v>
      </c>
      <c r="G6" s="390">
        <f>SUM(G7,G11,G17)</f>
        <v>713343.78</v>
      </c>
      <c r="H6" s="390">
        <f>SUM(H7,H11,H17)</f>
        <v>452864.47</v>
      </c>
      <c r="I6" s="391">
        <f>SUM(G6:H6)</f>
        <v>1166208.25</v>
      </c>
    </row>
    <row r="7" spans="1:9" ht="15.75">
      <c r="A7" s="393" t="s">
        <v>305</v>
      </c>
      <c r="B7" s="390">
        <f>SUM(B8:B10)</f>
        <v>208853.47</v>
      </c>
      <c r="C7" s="390">
        <f>SUM(C8:C10)</f>
        <v>397309.79</v>
      </c>
      <c r="D7" s="391">
        <f aca="true" t="shared" si="0" ref="D7:D19">SUM(B7:C7)</f>
        <v>606163.26</v>
      </c>
      <c r="E7" s="394"/>
      <c r="F7" s="395">
        <v>116</v>
      </c>
      <c r="G7" s="390">
        <f>SUM(G8:G10)</f>
        <v>272259.38</v>
      </c>
      <c r="H7" s="390">
        <f>SUM(H8:H10)</f>
        <v>-1009.46</v>
      </c>
      <c r="I7" s="396">
        <f aca="true" t="shared" si="1" ref="I7:I17">SUM(G7:H7)</f>
        <v>271249.92</v>
      </c>
    </row>
    <row r="8" spans="1:9" ht="15.75">
      <c r="A8" s="397" t="s">
        <v>675</v>
      </c>
      <c r="B8" s="398"/>
      <c r="C8" s="398"/>
      <c r="D8" s="399">
        <f t="shared" si="0"/>
        <v>0</v>
      </c>
      <c r="E8" s="13"/>
      <c r="F8" s="18">
        <v>117</v>
      </c>
      <c r="G8" s="398"/>
      <c r="H8" s="398"/>
      <c r="I8" s="399">
        <f t="shared" si="1"/>
        <v>0</v>
      </c>
    </row>
    <row r="9" spans="1:9" ht="15.75">
      <c r="A9" s="397" t="s">
        <v>306</v>
      </c>
      <c r="B9" s="398">
        <v>208853.47</v>
      </c>
      <c r="C9" s="398">
        <v>397309.79</v>
      </c>
      <c r="D9" s="399">
        <f t="shared" si="0"/>
        <v>606163.26</v>
      </c>
      <c r="E9" s="13"/>
      <c r="F9" s="18">
        <v>120</v>
      </c>
      <c r="G9" s="398"/>
      <c r="H9" s="398"/>
      <c r="I9" s="399">
        <f t="shared" si="1"/>
        <v>0</v>
      </c>
    </row>
    <row r="10" spans="1:9" ht="15.75">
      <c r="A10" s="397" t="s">
        <v>676</v>
      </c>
      <c r="B10" s="398"/>
      <c r="C10" s="398"/>
      <c r="D10" s="399">
        <f t="shared" si="0"/>
        <v>0</v>
      </c>
      <c r="E10" s="13"/>
      <c r="F10" s="18">
        <v>123</v>
      </c>
      <c r="G10" s="398">
        <v>272259.38</v>
      </c>
      <c r="H10" s="398">
        <v>-1009.46</v>
      </c>
      <c r="I10" s="399">
        <f t="shared" si="1"/>
        <v>271249.92</v>
      </c>
    </row>
    <row r="11" spans="1:9" ht="15.75">
      <c r="A11" s="393" t="s">
        <v>307</v>
      </c>
      <c r="B11" s="390">
        <f>SUM(B12:B18)</f>
        <v>502936.35</v>
      </c>
      <c r="C11" s="390">
        <f>SUM(C12:C18)</f>
        <v>54560.85</v>
      </c>
      <c r="D11" s="391">
        <f t="shared" si="0"/>
        <v>557497.2</v>
      </c>
      <c r="E11" s="394"/>
      <c r="F11" s="395">
        <v>126</v>
      </c>
      <c r="G11" s="390">
        <f>SUM(G12:G16)</f>
        <v>77466.35</v>
      </c>
      <c r="H11" s="390">
        <f>SUM(H12:H16)</f>
        <v>452880.1</v>
      </c>
      <c r="I11" s="396">
        <f t="shared" si="1"/>
        <v>530346.45</v>
      </c>
    </row>
    <row r="12" spans="1:9" ht="15.75">
      <c r="A12" s="397" t="s">
        <v>319</v>
      </c>
      <c r="B12" s="398"/>
      <c r="C12" s="398">
        <v>292.17</v>
      </c>
      <c r="D12" s="399">
        <f t="shared" si="0"/>
        <v>292.17</v>
      </c>
      <c r="E12" s="13"/>
      <c r="F12" s="18">
        <v>127</v>
      </c>
      <c r="G12" s="398">
        <v>6412.93</v>
      </c>
      <c r="H12" s="398">
        <v>24348.72</v>
      </c>
      <c r="I12" s="399">
        <f t="shared" si="1"/>
        <v>30761.65</v>
      </c>
    </row>
    <row r="13" spans="1:9" ht="15.75">
      <c r="A13" s="397" t="s">
        <v>350</v>
      </c>
      <c r="B13" s="398">
        <v>397650.31</v>
      </c>
      <c r="C13" s="398">
        <v>23339.26</v>
      </c>
      <c r="D13" s="399">
        <f t="shared" si="0"/>
        <v>420989.57</v>
      </c>
      <c r="E13" s="13"/>
      <c r="F13" s="18">
        <v>132</v>
      </c>
      <c r="G13" s="398">
        <v>22456.41</v>
      </c>
      <c r="H13" s="398">
        <v>397650.31</v>
      </c>
      <c r="I13" s="399">
        <f t="shared" si="1"/>
        <v>420106.72</v>
      </c>
    </row>
    <row r="14" spans="1:9" ht="15.75">
      <c r="A14" s="397" t="s">
        <v>677</v>
      </c>
      <c r="B14" s="398"/>
      <c r="C14" s="398"/>
      <c r="D14" s="399">
        <f t="shared" si="0"/>
        <v>0</v>
      </c>
      <c r="E14" s="13"/>
      <c r="F14" s="18">
        <v>140</v>
      </c>
      <c r="G14" s="398">
        <v>543.35</v>
      </c>
      <c r="H14" s="398">
        <v>224.85</v>
      </c>
      <c r="I14" s="399">
        <f t="shared" si="1"/>
        <v>768.2</v>
      </c>
    </row>
    <row r="15" spans="1:9" ht="15.75">
      <c r="A15" s="397" t="s">
        <v>351</v>
      </c>
      <c r="B15" s="398">
        <v>3403.44</v>
      </c>
      <c r="C15" s="398">
        <v>509.9</v>
      </c>
      <c r="D15" s="399">
        <f t="shared" si="0"/>
        <v>3913.34</v>
      </c>
      <c r="E15" s="13"/>
      <c r="F15" s="18">
        <v>151</v>
      </c>
      <c r="G15" s="398">
        <v>1453.66</v>
      </c>
      <c r="H15" s="398">
        <v>30656.22</v>
      </c>
      <c r="I15" s="399">
        <f t="shared" si="1"/>
        <v>32109.88</v>
      </c>
    </row>
    <row r="16" spans="1:9" ht="15.75">
      <c r="A16" s="397" t="s">
        <v>308</v>
      </c>
      <c r="B16" s="398">
        <v>101882.6</v>
      </c>
      <c r="C16" s="398">
        <v>30419.52</v>
      </c>
      <c r="D16" s="399">
        <f t="shared" si="0"/>
        <v>132302.12</v>
      </c>
      <c r="E16" s="13"/>
      <c r="F16" s="18">
        <v>173</v>
      </c>
      <c r="G16" s="398">
        <v>46600</v>
      </c>
      <c r="H16" s="398"/>
      <c r="I16" s="399">
        <f t="shared" si="1"/>
        <v>46600</v>
      </c>
    </row>
    <row r="17" spans="1:9" ht="15.75">
      <c r="A17" s="397" t="s">
        <v>678</v>
      </c>
      <c r="B17" s="398"/>
      <c r="C17" s="398"/>
      <c r="D17" s="399">
        <f t="shared" si="0"/>
        <v>0</v>
      </c>
      <c r="E17" s="13"/>
      <c r="F17" s="18">
        <v>180</v>
      </c>
      <c r="G17" s="398">
        <v>363618.05</v>
      </c>
      <c r="H17" s="398">
        <v>993.83</v>
      </c>
      <c r="I17" s="391">
        <f t="shared" si="1"/>
        <v>364611.88</v>
      </c>
    </row>
    <row r="18" spans="1:5" ht="15.75">
      <c r="A18" s="397" t="s">
        <v>446</v>
      </c>
      <c r="B18" s="398"/>
      <c r="C18" s="398"/>
      <c r="D18" s="399">
        <f t="shared" si="0"/>
        <v>0</v>
      </c>
      <c r="E18" s="13"/>
    </row>
    <row r="19" spans="1:9" ht="15.75">
      <c r="A19" s="393" t="s">
        <v>309</v>
      </c>
      <c r="B19" s="390">
        <v>1553.96</v>
      </c>
      <c r="C19" s="390">
        <v>993.83</v>
      </c>
      <c r="D19" s="391">
        <f t="shared" si="0"/>
        <v>2547.79</v>
      </c>
      <c r="E19" s="394"/>
      <c r="F19" s="371"/>
      <c r="G19" s="371"/>
      <c r="H19" s="371"/>
      <c r="I19" s="371"/>
    </row>
    <row r="20" ht="15">
      <c r="A20" s="141"/>
    </row>
    <row r="21" ht="15">
      <c r="A21" s="141"/>
    </row>
    <row r="22" ht="15">
      <c r="A22" s="141"/>
    </row>
    <row r="23" ht="15">
      <c r="A23" s="141"/>
    </row>
    <row r="24" ht="15">
      <c r="A24" s="141"/>
    </row>
    <row r="25" ht="15">
      <c r="A25" s="141"/>
    </row>
    <row r="26" spans="1:9" ht="15.75">
      <c r="A26" s="386" t="s">
        <v>799</v>
      </c>
      <c r="B26" s="386"/>
      <c r="C26" s="386"/>
      <c r="D26" s="386"/>
      <c r="E26" s="386"/>
      <c r="F26" s="386" t="s">
        <v>800</v>
      </c>
      <c r="G26" s="386"/>
      <c r="H26" s="386"/>
      <c r="I26" s="386"/>
    </row>
    <row r="27" spans="1:9" ht="15">
      <c r="A27" s="424" t="s">
        <v>806</v>
      </c>
      <c r="B27" s="424"/>
      <c r="C27" s="424"/>
      <c r="D27" s="424"/>
      <c r="F27" s="424" t="s">
        <v>806</v>
      </c>
      <c r="G27" s="424"/>
      <c r="H27" s="424"/>
      <c r="I27" s="424"/>
    </row>
    <row r="28" spans="1:9" ht="15">
      <c r="A28" s="387" t="s">
        <v>802</v>
      </c>
      <c r="B28" s="387" t="s">
        <v>803</v>
      </c>
      <c r="C28" s="387" t="s">
        <v>804</v>
      </c>
      <c r="D28" s="387" t="s">
        <v>805</v>
      </c>
      <c r="F28" s="387" t="s">
        <v>802</v>
      </c>
      <c r="G28" s="387" t="s">
        <v>803</v>
      </c>
      <c r="H28" s="387" t="s">
        <v>804</v>
      </c>
      <c r="I28" s="387" t="s">
        <v>805</v>
      </c>
    </row>
    <row r="29" spans="1:9" ht="15.75">
      <c r="A29" s="389" t="s">
        <v>304</v>
      </c>
      <c r="B29" s="390">
        <f>SUM(B30,B34,B42)</f>
        <v>713268.0499999999</v>
      </c>
      <c r="C29" s="390">
        <f>SUM(C30,C34,C42)</f>
        <v>416421.51000000007</v>
      </c>
      <c r="D29" s="391">
        <f>SUM(B29:C29)</f>
        <v>1129689.56</v>
      </c>
      <c r="E29" s="13"/>
      <c r="F29" s="392">
        <v>115</v>
      </c>
      <c r="G29" s="390">
        <f>SUM(G30,G34,G40)</f>
        <v>713268.05</v>
      </c>
      <c r="H29" s="390">
        <f>SUM(H30,H34,H40)</f>
        <v>416421.51</v>
      </c>
      <c r="I29" s="391">
        <f>SUM(G29:H29)</f>
        <v>1129689.56</v>
      </c>
    </row>
    <row r="30" spans="1:9" ht="15.75">
      <c r="A30" s="393" t="s">
        <v>305</v>
      </c>
      <c r="B30" s="390">
        <f>SUM(B31:B33)</f>
        <v>217717.04</v>
      </c>
      <c r="C30" s="390">
        <f>SUM(C31:C33)</f>
        <v>371898.15</v>
      </c>
      <c r="D30" s="391">
        <f aca="true" t="shared" si="2" ref="D30:D42">SUM(B30:C30)</f>
        <v>589615.1900000001</v>
      </c>
      <c r="E30" s="394"/>
      <c r="F30" s="395">
        <v>116</v>
      </c>
      <c r="G30" s="390">
        <f>SUM(G31:G33)</f>
        <v>289712.45</v>
      </c>
      <c r="H30" s="390">
        <f>SUM(H31:H33)</f>
        <v>0</v>
      </c>
      <c r="I30" s="391">
        <f aca="true" t="shared" si="3" ref="I30:I40">SUM(G30:H30)</f>
        <v>289712.45</v>
      </c>
    </row>
    <row r="31" spans="1:9" ht="15.75">
      <c r="A31" s="397" t="s">
        <v>675</v>
      </c>
      <c r="B31" s="398"/>
      <c r="C31" s="398"/>
      <c r="D31" s="399">
        <f t="shared" si="2"/>
        <v>0</v>
      </c>
      <c r="E31" s="13"/>
      <c r="F31" s="18">
        <v>117</v>
      </c>
      <c r="G31" s="398"/>
      <c r="H31" s="398"/>
      <c r="I31" s="399">
        <f t="shared" si="3"/>
        <v>0</v>
      </c>
    </row>
    <row r="32" spans="1:9" ht="15.75">
      <c r="A32" s="397" t="s">
        <v>306</v>
      </c>
      <c r="B32" s="398">
        <v>217717.04</v>
      </c>
      <c r="C32" s="398">
        <v>371898.15</v>
      </c>
      <c r="D32" s="399">
        <f t="shared" si="2"/>
        <v>589615.1900000001</v>
      </c>
      <c r="E32" s="13"/>
      <c r="F32" s="18">
        <v>120</v>
      </c>
      <c r="G32" s="398"/>
      <c r="H32" s="398"/>
      <c r="I32" s="399">
        <f t="shared" si="3"/>
        <v>0</v>
      </c>
    </row>
    <row r="33" spans="1:9" ht="15.75">
      <c r="A33" s="397" t="s">
        <v>676</v>
      </c>
      <c r="B33" s="398"/>
      <c r="C33" s="398"/>
      <c r="D33" s="399">
        <f t="shared" si="2"/>
        <v>0</v>
      </c>
      <c r="E33" s="13"/>
      <c r="F33" s="18">
        <v>123</v>
      </c>
      <c r="G33" s="398">
        <v>289712.45</v>
      </c>
      <c r="H33" s="398"/>
      <c r="I33" s="399">
        <f t="shared" si="3"/>
        <v>289712.45</v>
      </c>
    </row>
    <row r="34" spans="1:9" ht="15.75">
      <c r="A34" s="393" t="s">
        <v>307</v>
      </c>
      <c r="B34" s="390">
        <f>SUM(B35:B41)</f>
        <v>494148.56</v>
      </c>
      <c r="C34" s="390">
        <f>SUM(C35:C41)</f>
        <v>43923.96</v>
      </c>
      <c r="D34" s="391">
        <f t="shared" si="2"/>
        <v>538072.52</v>
      </c>
      <c r="E34" s="394"/>
      <c r="F34" s="395">
        <v>126</v>
      </c>
      <c r="G34" s="390">
        <f>SUM(G35:G39)</f>
        <v>94666.63</v>
      </c>
      <c r="H34" s="390">
        <f>SUM(H35:H39)</f>
        <v>415232.11</v>
      </c>
      <c r="I34" s="391">
        <f t="shared" si="3"/>
        <v>509898.74</v>
      </c>
    </row>
    <row r="35" spans="1:9" ht="15.75">
      <c r="A35" s="397" t="s">
        <v>319</v>
      </c>
      <c r="B35" s="398"/>
      <c r="C35" s="398">
        <v>359.18</v>
      </c>
      <c r="D35" s="399">
        <f t="shared" si="2"/>
        <v>359.18</v>
      </c>
      <c r="E35" s="13"/>
      <c r="F35" s="18">
        <v>127</v>
      </c>
      <c r="G35" s="398">
        <v>861.9</v>
      </c>
      <c r="H35" s="398"/>
      <c r="I35" s="399">
        <f t="shared" si="3"/>
        <v>861.9</v>
      </c>
    </row>
    <row r="36" spans="1:9" ht="15.75">
      <c r="A36" s="397" t="s">
        <v>350</v>
      </c>
      <c r="B36" s="398">
        <v>379194.29</v>
      </c>
      <c r="C36" s="398">
        <v>5669.14</v>
      </c>
      <c r="D36" s="399">
        <f t="shared" si="2"/>
        <v>384863.43</v>
      </c>
      <c r="E36" s="13"/>
      <c r="F36" s="18">
        <v>132</v>
      </c>
      <c r="G36" s="398">
        <v>36056.88</v>
      </c>
      <c r="H36" s="398">
        <v>379194.29</v>
      </c>
      <c r="I36" s="399">
        <f t="shared" si="3"/>
        <v>415251.17</v>
      </c>
    </row>
    <row r="37" spans="1:9" ht="15.75">
      <c r="A37" s="397" t="s">
        <v>677</v>
      </c>
      <c r="B37" s="398"/>
      <c r="C37" s="400"/>
      <c r="D37" s="399">
        <f t="shared" si="2"/>
        <v>0</v>
      </c>
      <c r="E37" s="13"/>
      <c r="F37" s="18">
        <v>140</v>
      </c>
      <c r="G37" s="398">
        <v>288.93</v>
      </c>
      <c r="H37" s="398">
        <v>1362.28</v>
      </c>
      <c r="I37" s="399">
        <f t="shared" si="3"/>
        <v>1651.21</v>
      </c>
    </row>
    <row r="38" spans="1:9" ht="15.75">
      <c r="A38" s="397" t="s">
        <v>351</v>
      </c>
      <c r="B38" s="398">
        <v>3496.78</v>
      </c>
      <c r="C38" s="398">
        <v>511.75</v>
      </c>
      <c r="D38" s="399">
        <f t="shared" si="2"/>
        <v>4008.53</v>
      </c>
      <c r="E38" s="13"/>
      <c r="F38" s="18">
        <v>151</v>
      </c>
      <c r="G38" s="398">
        <v>24898.92</v>
      </c>
      <c r="H38" s="398">
        <v>34675.54</v>
      </c>
      <c r="I38" s="399">
        <f t="shared" si="3"/>
        <v>59574.46</v>
      </c>
    </row>
    <row r="39" spans="1:9" ht="15.75">
      <c r="A39" s="397" t="s">
        <v>308</v>
      </c>
      <c r="B39" s="398">
        <v>111175.49</v>
      </c>
      <c r="C39" s="398">
        <v>37383.89</v>
      </c>
      <c r="D39" s="399">
        <f t="shared" si="2"/>
        <v>148559.38</v>
      </c>
      <c r="E39" s="13"/>
      <c r="F39" s="18">
        <v>173</v>
      </c>
      <c r="G39" s="398">
        <v>32560</v>
      </c>
      <c r="H39" s="400"/>
      <c r="I39" s="399">
        <f t="shared" si="3"/>
        <v>32560</v>
      </c>
    </row>
    <row r="40" spans="1:9" ht="15.75">
      <c r="A40" s="397" t="s">
        <v>678</v>
      </c>
      <c r="B40" s="398"/>
      <c r="C40" s="400"/>
      <c r="D40" s="399">
        <f t="shared" si="2"/>
        <v>0</v>
      </c>
      <c r="E40" s="13"/>
      <c r="F40" s="18">
        <v>180</v>
      </c>
      <c r="G40" s="398">
        <v>328888.97</v>
      </c>
      <c r="H40" s="398">
        <v>1189.4</v>
      </c>
      <c r="I40" s="391">
        <f t="shared" si="3"/>
        <v>330078.37</v>
      </c>
    </row>
    <row r="41" spans="1:5" ht="15.75">
      <c r="A41" s="397" t="s">
        <v>446</v>
      </c>
      <c r="B41" s="398">
        <v>282</v>
      </c>
      <c r="C41" s="400"/>
      <c r="D41" s="399">
        <f t="shared" si="2"/>
        <v>282</v>
      </c>
      <c r="E41" s="13"/>
    </row>
    <row r="42" spans="1:9" ht="15.75">
      <c r="A42" s="393" t="s">
        <v>309</v>
      </c>
      <c r="B42" s="390">
        <v>1402.45</v>
      </c>
      <c r="C42" s="390">
        <v>599.4</v>
      </c>
      <c r="D42" s="391">
        <f t="shared" si="2"/>
        <v>2001.85</v>
      </c>
      <c r="E42" s="394"/>
      <c r="F42" s="371"/>
      <c r="G42" s="371"/>
      <c r="H42" s="371"/>
      <c r="I42" s="371"/>
    </row>
    <row r="43" ht="15">
      <c r="C43" s="401"/>
    </row>
  </sheetData>
  <sheetProtection/>
  <mergeCells count="4">
    <mergeCell ref="A4:D4"/>
    <mergeCell ref="F4:I4"/>
    <mergeCell ref="A27:D27"/>
    <mergeCell ref="F27:I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13.57421875" style="263" customWidth="1"/>
    <col min="2" max="2" width="13.7109375" style="263" customWidth="1"/>
    <col min="3" max="3" width="10.7109375" style="263" customWidth="1"/>
    <col min="4" max="4" width="9.140625" style="263" customWidth="1"/>
    <col min="5" max="5" width="13.8515625" style="263" customWidth="1"/>
    <col min="6" max="6" width="11.7109375" style="263" customWidth="1"/>
    <col min="7" max="7" width="10.140625" style="263" customWidth="1"/>
    <col min="8" max="14" width="9.140625" style="263" customWidth="1"/>
  </cols>
  <sheetData>
    <row r="1" ht="18.75">
      <c r="A1" s="296" t="s">
        <v>591</v>
      </c>
    </row>
    <row r="3" ht="15.75">
      <c r="A3" s="263" t="s">
        <v>816</v>
      </c>
    </row>
    <row r="4" ht="15.75">
      <c r="A4" s="263" t="s">
        <v>592</v>
      </c>
    </row>
    <row r="5" ht="15.75">
      <c r="A5" s="263" t="s">
        <v>593</v>
      </c>
    </row>
    <row r="6" ht="15.75">
      <c r="A6" s="263" t="s">
        <v>594</v>
      </c>
    </row>
    <row r="7" ht="15.75">
      <c r="A7" s="263" t="s">
        <v>595</v>
      </c>
    </row>
    <row r="8" ht="15.75">
      <c r="A8" s="263" t="s">
        <v>596</v>
      </c>
    </row>
    <row r="9" ht="15.75">
      <c r="A9" s="263" t="s">
        <v>597</v>
      </c>
    </row>
    <row r="12" ht="15.75">
      <c r="A12" s="263" t="s">
        <v>598</v>
      </c>
    </row>
    <row r="13" ht="15.75">
      <c r="A13" s="263" t="s">
        <v>599</v>
      </c>
    </row>
    <row r="14" ht="15.75">
      <c r="A14" s="263" t="s">
        <v>749</v>
      </c>
    </row>
    <row r="15" ht="15.75">
      <c r="A15" s="263" t="s">
        <v>600</v>
      </c>
    </row>
    <row r="17" spans="1:14" s="309" customFormat="1" ht="43.5">
      <c r="A17" s="310" t="s">
        <v>601</v>
      </c>
      <c r="B17" s="310" t="s">
        <v>607</v>
      </c>
      <c r="C17" s="310" t="s">
        <v>606</v>
      </c>
      <c r="D17" s="310" t="s">
        <v>602</v>
      </c>
      <c r="E17" s="310" t="s">
        <v>603</v>
      </c>
      <c r="F17" s="310" t="s">
        <v>604</v>
      </c>
      <c r="G17" s="310" t="s">
        <v>605</v>
      </c>
      <c r="H17" s="308"/>
      <c r="I17" s="308"/>
      <c r="J17" s="308"/>
      <c r="K17" s="308"/>
      <c r="L17" s="308"/>
      <c r="M17" s="308"/>
      <c r="N17" s="308"/>
    </row>
    <row r="18" spans="1:7" ht="63">
      <c r="A18" s="264" t="s">
        <v>750</v>
      </c>
      <c r="B18" s="360" t="s">
        <v>752</v>
      </c>
      <c r="C18" s="321">
        <v>70000</v>
      </c>
      <c r="D18" s="264">
        <v>3.233</v>
      </c>
      <c r="E18" s="360" t="s">
        <v>782</v>
      </c>
      <c r="F18" s="321">
        <v>32560</v>
      </c>
      <c r="G18" s="359" t="s">
        <v>751</v>
      </c>
    </row>
  </sheetData>
  <sheetProtection/>
  <printOptions/>
  <pageMargins left="0.7086614173228347" right="0.4724409448818898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1">
      <selection activeCell="D9" sqref="D9"/>
    </sheetView>
  </sheetViews>
  <sheetFormatPr defaultColWidth="9.140625" defaultRowHeight="15"/>
  <cols>
    <col min="1" max="16" width="9.140625" style="263" customWidth="1"/>
  </cols>
  <sheetData>
    <row r="1" spans="1:16" s="304" customFormat="1" ht="18.75">
      <c r="A1" s="296" t="s">
        <v>608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</row>
    <row r="3" ht="17.25">
      <c r="A3" s="263" t="s">
        <v>634</v>
      </c>
    </row>
  </sheetData>
  <sheetProtection/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61.8515625" style="263" customWidth="1"/>
    <col min="2" max="2" width="11.421875" style="263" customWidth="1"/>
    <col min="3" max="3" width="11.140625" style="263" customWidth="1"/>
    <col min="4" max="4" width="11.00390625" style="263" customWidth="1"/>
    <col min="5" max="18" width="9.140625" style="263" customWidth="1"/>
  </cols>
  <sheetData>
    <row r="1" spans="1:18" s="304" customFormat="1" ht="18.75">
      <c r="A1" s="362" t="s">
        <v>609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s="304" customFormat="1" ht="18.75">
      <c r="A2" s="425" t="s">
        <v>779</v>
      </c>
      <c r="B2" s="425"/>
      <c r="C2" s="425"/>
      <c r="D2" s="297"/>
      <c r="E2" s="297"/>
      <c r="F2" s="297"/>
      <c r="G2" s="297"/>
      <c r="H2" s="297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s="304" customFormat="1" ht="18.75">
      <c r="A3" s="425" t="s">
        <v>610</v>
      </c>
      <c r="B3" s="425"/>
      <c r="C3" s="425"/>
      <c r="D3" s="297"/>
      <c r="E3" s="297"/>
      <c r="F3" s="297"/>
      <c r="G3" s="297"/>
      <c r="H3" s="297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6" ht="15.75">
      <c r="A6" s="173" t="s">
        <v>780</v>
      </c>
    </row>
    <row r="7" ht="15.75">
      <c r="A7" s="303"/>
    </row>
    <row r="9" spans="1:18" s="313" customFormat="1" ht="63.75">
      <c r="A9" s="314" t="s">
        <v>611</v>
      </c>
      <c r="B9" s="315" t="s">
        <v>616</v>
      </c>
      <c r="C9" s="315" t="s">
        <v>617</v>
      </c>
      <c r="D9" s="315" t="s">
        <v>618</v>
      </c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</row>
    <row r="10" spans="1:4" ht="15.75">
      <c r="A10" s="316" t="s">
        <v>612</v>
      </c>
      <c r="B10" s="316" t="s">
        <v>613</v>
      </c>
      <c r="C10" s="316" t="s">
        <v>614</v>
      </c>
      <c r="D10" s="316" t="s">
        <v>615</v>
      </c>
    </row>
    <row r="11" spans="1:4" ht="15.75">
      <c r="A11" s="264" t="s">
        <v>756</v>
      </c>
      <c r="B11" s="321">
        <v>500</v>
      </c>
      <c r="C11" s="321">
        <v>500</v>
      </c>
      <c r="D11" s="321">
        <v>0</v>
      </c>
    </row>
    <row r="12" spans="1:4" ht="15.75">
      <c r="A12" s="361" t="s">
        <v>753</v>
      </c>
      <c r="B12" s="321"/>
      <c r="C12" s="321"/>
      <c r="D12" s="321"/>
    </row>
    <row r="13" spans="1:4" ht="15.75">
      <c r="A13" s="361" t="s">
        <v>754</v>
      </c>
      <c r="B13" s="321"/>
      <c r="C13" s="321"/>
      <c r="D13" s="321"/>
    </row>
    <row r="14" spans="1:4" ht="15.75">
      <c r="A14" s="361" t="s">
        <v>755</v>
      </c>
      <c r="B14" s="321"/>
      <c r="C14" s="321"/>
      <c r="D14" s="321"/>
    </row>
    <row r="15" spans="1:4" ht="15.75">
      <c r="A15" s="264"/>
      <c r="B15" s="321"/>
      <c r="C15" s="321"/>
      <c r="D15" s="321"/>
    </row>
    <row r="16" spans="1:4" ht="15.75">
      <c r="A16" s="264"/>
      <c r="B16" s="321"/>
      <c r="C16" s="321"/>
      <c r="D16" s="321"/>
    </row>
    <row r="17" spans="1:4" ht="15.75">
      <c r="A17" s="264"/>
      <c r="B17" s="321"/>
      <c r="C17" s="321"/>
      <c r="D17" s="321"/>
    </row>
    <row r="18" spans="2:4" ht="15.75">
      <c r="B18" s="306"/>
      <c r="C18" s="306"/>
      <c r="D18" s="306"/>
    </row>
    <row r="20" ht="15.75">
      <c r="A20" s="173" t="s">
        <v>781</v>
      </c>
    </row>
  </sheetData>
  <sheetProtection/>
  <mergeCells count="2">
    <mergeCell ref="A2:C2"/>
    <mergeCell ref="A3:C3"/>
  </mergeCells>
  <printOptions/>
  <pageMargins left="0.5118110236220472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5" width="9.140625" style="263" customWidth="1"/>
  </cols>
  <sheetData>
    <row r="1" spans="1:15" s="304" customFormat="1" ht="18.75">
      <c r="A1" s="296" t="s">
        <v>619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</row>
    <row r="3" ht="17.25">
      <c r="A3" s="263" t="s">
        <v>635</v>
      </c>
    </row>
  </sheetData>
  <sheetProtection/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93"/>
  <sheetViews>
    <sheetView workbookViewId="0" topLeftCell="A1">
      <selection activeCell="C99" sqref="C99"/>
    </sheetView>
  </sheetViews>
  <sheetFormatPr defaultColWidth="9.140625" defaultRowHeight="15"/>
  <cols>
    <col min="1" max="1" width="23.8515625" style="263" customWidth="1"/>
    <col min="2" max="2" width="20.7109375" style="263" customWidth="1"/>
    <col min="3" max="3" width="16.140625" style="263" customWidth="1"/>
    <col min="4" max="4" width="17.140625" style="263" customWidth="1"/>
    <col min="5" max="5" width="12.7109375" style="263" customWidth="1"/>
    <col min="6" max="8" width="9.140625" style="263" customWidth="1"/>
  </cols>
  <sheetData>
    <row r="1" spans="1:8" s="304" customFormat="1" ht="18.75">
      <c r="A1" s="362" t="s">
        <v>765</v>
      </c>
      <c r="B1" s="296"/>
      <c r="C1" s="296"/>
      <c r="D1" s="296"/>
      <c r="E1" s="366"/>
      <c r="F1" s="296"/>
      <c r="G1" s="296"/>
      <c r="H1" s="296"/>
    </row>
    <row r="2" spans="1:8" s="37" customFormat="1" ht="15.75">
      <c r="A2" s="305"/>
      <c r="B2" s="305"/>
      <c r="C2" s="305"/>
      <c r="D2" s="305"/>
      <c r="E2" s="365"/>
      <c r="F2" s="305"/>
      <c r="G2" s="305"/>
      <c r="H2" s="305"/>
    </row>
    <row r="3" spans="1:5" ht="15.75">
      <c r="A3" s="263" t="s">
        <v>636</v>
      </c>
      <c r="E3" s="369"/>
    </row>
    <row r="4" spans="1:5" ht="15.75">
      <c r="A4" s="263" t="s">
        <v>637</v>
      </c>
      <c r="E4" s="370"/>
    </row>
    <row r="5" spans="1:5" ht="15.75">
      <c r="A5" s="263" t="s">
        <v>638</v>
      </c>
      <c r="E5" s="370"/>
    </row>
    <row r="6" spans="1:5" ht="15.75">
      <c r="A6" s="263" t="s">
        <v>639</v>
      </c>
      <c r="E6" s="370"/>
    </row>
    <row r="7" spans="1:5" ht="15.75">
      <c r="A7" s="263" t="s">
        <v>640</v>
      </c>
      <c r="E7" s="370"/>
    </row>
    <row r="8" ht="15.75">
      <c r="E8" s="370"/>
    </row>
    <row r="9" spans="1:5" ht="15.75">
      <c r="A9" s="263" t="s">
        <v>641</v>
      </c>
      <c r="E9" s="370"/>
    </row>
    <row r="10" spans="1:5" ht="15.75">
      <c r="A10" s="263" t="s">
        <v>642</v>
      </c>
      <c r="E10" s="370"/>
    </row>
    <row r="11" spans="1:5" ht="15.75">
      <c r="A11" s="263" t="s">
        <v>643</v>
      </c>
      <c r="E11" s="364"/>
    </row>
    <row r="12" spans="1:5" ht="15.75">
      <c r="A12" s="263" t="s">
        <v>644</v>
      </c>
      <c r="E12" s="364"/>
    </row>
    <row r="13" spans="1:5" ht="15.75">
      <c r="A13" s="263" t="s">
        <v>645</v>
      </c>
      <c r="E13" s="364"/>
    </row>
    <row r="14" spans="1:5" ht="15.75">
      <c r="A14" s="263" t="s">
        <v>646</v>
      </c>
      <c r="E14" s="364"/>
    </row>
    <row r="15" ht="15.75">
      <c r="E15" s="364"/>
    </row>
    <row r="16" ht="15.75">
      <c r="E16" s="364"/>
    </row>
    <row r="17" ht="15.75">
      <c r="A17" s="356" t="s">
        <v>746</v>
      </c>
    </row>
    <row r="19" spans="1:5" ht="15.75">
      <c r="A19" s="317" t="s">
        <v>647</v>
      </c>
      <c r="E19" s="356"/>
    </row>
    <row r="21" spans="1:5" ht="15.75">
      <c r="A21" s="262" t="s">
        <v>648</v>
      </c>
      <c r="E21" s="364"/>
    </row>
    <row r="22" spans="1:8" s="313" customFormat="1" ht="51">
      <c r="A22" s="314" t="s">
        <v>649</v>
      </c>
      <c r="B22" s="314" t="s">
        <v>616</v>
      </c>
      <c r="C22" s="314" t="s">
        <v>617</v>
      </c>
      <c r="D22" s="314" t="s">
        <v>650</v>
      </c>
      <c r="E22" s="365"/>
      <c r="F22" s="312"/>
      <c r="G22" s="312"/>
      <c r="H22" s="312"/>
    </row>
    <row r="23" spans="1:5" ht="15.75">
      <c r="A23" s="264"/>
      <c r="B23" s="264"/>
      <c r="C23" s="264"/>
      <c r="D23" s="264"/>
      <c r="E23" s="366"/>
    </row>
    <row r="24" ht="15.75">
      <c r="E24" s="364"/>
    </row>
    <row r="25" ht="15.75">
      <c r="E25" s="364"/>
    </row>
    <row r="26" spans="1:8" s="311" customFormat="1" ht="15.75">
      <c r="A26" s="262" t="s">
        <v>651</v>
      </c>
      <c r="B26" s="262"/>
      <c r="C26" s="262"/>
      <c r="D26" s="262"/>
      <c r="E26" s="368"/>
      <c r="F26" s="262"/>
      <c r="G26" s="262"/>
      <c r="H26" s="262"/>
    </row>
    <row r="27" spans="1:5" ht="51.75">
      <c r="A27" s="314" t="s">
        <v>649</v>
      </c>
      <c r="B27" s="314" t="s">
        <v>616</v>
      </c>
      <c r="C27" s="314" t="s">
        <v>617</v>
      </c>
      <c r="D27" s="314" t="s">
        <v>650</v>
      </c>
      <c r="E27" s="367"/>
    </row>
    <row r="28" spans="1:5" ht="15.75">
      <c r="A28" s="264"/>
      <c r="B28" s="264"/>
      <c r="C28" s="264"/>
      <c r="D28" s="264"/>
      <c r="E28" s="364"/>
    </row>
    <row r="31" ht="15.75">
      <c r="A31" s="317" t="s">
        <v>652</v>
      </c>
    </row>
    <row r="33" ht="15.75">
      <c r="A33" s="262" t="s">
        <v>653</v>
      </c>
    </row>
    <row r="34" spans="1:5" ht="51.75">
      <c r="A34" s="314" t="s">
        <v>656</v>
      </c>
      <c r="B34" s="314" t="s">
        <v>616</v>
      </c>
      <c r="C34" s="314" t="s">
        <v>617</v>
      </c>
      <c r="D34" s="314" t="s">
        <v>654</v>
      </c>
      <c r="E34" s="364"/>
    </row>
    <row r="35" spans="1:5" ht="15.75">
      <c r="A35" s="264"/>
      <c r="B35" s="264"/>
      <c r="C35" s="264"/>
      <c r="D35" s="264"/>
      <c r="E35" s="367"/>
    </row>
    <row r="36" ht="15.75">
      <c r="E36" s="364"/>
    </row>
    <row r="37" ht="15.75">
      <c r="E37" s="364"/>
    </row>
    <row r="38" spans="1:8" s="311" customFormat="1" ht="15.75">
      <c r="A38" s="262" t="s">
        <v>651</v>
      </c>
      <c r="B38" s="262"/>
      <c r="C38" s="262"/>
      <c r="D38" s="262"/>
      <c r="E38" s="368"/>
      <c r="F38" s="262"/>
      <c r="G38" s="262"/>
      <c r="H38" s="262"/>
    </row>
    <row r="39" spans="1:5" ht="51.75">
      <c r="A39" s="314" t="s">
        <v>656</v>
      </c>
      <c r="B39" s="314" t="s">
        <v>616</v>
      </c>
      <c r="C39" s="314" t="s">
        <v>617</v>
      </c>
      <c r="D39" s="314" t="s">
        <v>654</v>
      </c>
      <c r="E39" s="367"/>
    </row>
    <row r="40" spans="1:5" ht="15.75">
      <c r="A40" s="264"/>
      <c r="B40" s="264"/>
      <c r="C40" s="264"/>
      <c r="D40" s="264"/>
      <c r="E40" s="364"/>
    </row>
    <row r="42" spans="1:4" ht="15.75">
      <c r="A42" s="262" t="s">
        <v>655</v>
      </c>
      <c r="B42" s="262"/>
      <c r="C42" s="262"/>
      <c r="D42" s="262"/>
    </row>
    <row r="43" spans="1:4" ht="51.75">
      <c r="A43" s="314" t="s">
        <v>656</v>
      </c>
      <c r="B43" s="314" t="s">
        <v>616</v>
      </c>
      <c r="C43" s="314" t="s">
        <v>617</v>
      </c>
      <c r="D43" s="314" t="s">
        <v>654</v>
      </c>
    </row>
    <row r="44" spans="1:4" ht="15.75">
      <c r="A44" s="264"/>
      <c r="B44" s="264"/>
      <c r="C44" s="264"/>
      <c r="D44" s="264"/>
    </row>
    <row r="47" ht="15.75">
      <c r="A47" s="317" t="s">
        <v>657</v>
      </c>
    </row>
    <row r="48" spans="1:4" ht="51.75">
      <c r="A48" s="314" t="s">
        <v>658</v>
      </c>
      <c r="B48" s="314" t="s">
        <v>616</v>
      </c>
      <c r="C48" s="314" t="s">
        <v>617</v>
      </c>
      <c r="D48" s="314" t="s">
        <v>654</v>
      </c>
    </row>
    <row r="49" spans="1:4" ht="15.75">
      <c r="A49" s="264"/>
      <c r="B49" s="264"/>
      <c r="C49" s="264"/>
      <c r="D49" s="264"/>
    </row>
    <row r="52" spans="1:5" ht="18.75">
      <c r="A52" s="356" t="s">
        <v>744</v>
      </c>
      <c r="E52" s="296"/>
    </row>
    <row r="53" spans="1:5" ht="64.5">
      <c r="A53" s="314" t="s">
        <v>49</v>
      </c>
      <c r="B53" s="314" t="s">
        <v>660</v>
      </c>
      <c r="C53" s="314" t="s">
        <v>659</v>
      </c>
      <c r="D53" s="314" t="s">
        <v>617</v>
      </c>
      <c r="E53" s="315" t="s">
        <v>764</v>
      </c>
    </row>
    <row r="54" spans="1:5" ht="15.75">
      <c r="A54" s="316" t="s">
        <v>661</v>
      </c>
      <c r="B54" s="316" t="s">
        <v>662</v>
      </c>
      <c r="C54" s="316" t="s">
        <v>663</v>
      </c>
      <c r="D54" s="316" t="s">
        <v>664</v>
      </c>
      <c r="E54" s="316" t="s">
        <v>665</v>
      </c>
    </row>
    <row r="55" spans="1:5" ht="63">
      <c r="A55" s="355" t="s">
        <v>738</v>
      </c>
      <c r="B55" s="360" t="s">
        <v>772</v>
      </c>
      <c r="C55" s="321">
        <v>5209.28</v>
      </c>
      <c r="D55" s="321">
        <v>5209.28</v>
      </c>
      <c r="E55" s="321">
        <f>SUM(C55-D55)</f>
        <v>0</v>
      </c>
    </row>
    <row r="56" spans="1:5" ht="31.5">
      <c r="A56" s="355" t="s">
        <v>738</v>
      </c>
      <c r="B56" s="360" t="s">
        <v>766</v>
      </c>
      <c r="C56" s="321">
        <v>10232.86</v>
      </c>
      <c r="D56" s="321">
        <v>10232.86</v>
      </c>
      <c r="E56" s="321">
        <f aca="true" t="shared" si="0" ref="E56:E66">SUM(C56-D56)</f>
        <v>0</v>
      </c>
    </row>
    <row r="57" spans="1:5" ht="37.5" customHeight="1">
      <c r="A57" s="355" t="s">
        <v>738</v>
      </c>
      <c r="B57" s="360" t="s">
        <v>767</v>
      </c>
      <c r="C57" s="321">
        <v>2241</v>
      </c>
      <c r="D57" s="321">
        <v>2241</v>
      </c>
      <c r="E57" s="321">
        <f t="shared" si="0"/>
        <v>0</v>
      </c>
    </row>
    <row r="58" spans="1:5" ht="31.5">
      <c r="A58" s="355" t="s">
        <v>739</v>
      </c>
      <c r="B58" s="360" t="s">
        <v>740</v>
      </c>
      <c r="C58" s="321">
        <v>2869.09</v>
      </c>
      <c r="D58" s="321">
        <v>2869.09</v>
      </c>
      <c r="E58" s="321">
        <f t="shared" si="0"/>
        <v>0</v>
      </c>
    </row>
    <row r="59" spans="1:5" ht="31.5">
      <c r="A59" s="355" t="s">
        <v>739</v>
      </c>
      <c r="B59" s="360" t="s">
        <v>768</v>
      </c>
      <c r="C59" s="321">
        <v>315.15</v>
      </c>
      <c r="D59" s="321">
        <v>315.15</v>
      </c>
      <c r="E59" s="321">
        <f t="shared" si="0"/>
        <v>0</v>
      </c>
    </row>
    <row r="60" spans="1:5" ht="31.5">
      <c r="A60" s="355" t="s">
        <v>739</v>
      </c>
      <c r="B60" s="360" t="s">
        <v>741</v>
      </c>
      <c r="C60" s="321">
        <v>187</v>
      </c>
      <c r="D60" s="321">
        <v>187</v>
      </c>
      <c r="E60" s="321">
        <f t="shared" si="0"/>
        <v>0</v>
      </c>
    </row>
    <row r="61" spans="1:5" ht="15.75">
      <c r="A61" s="355" t="s">
        <v>739</v>
      </c>
      <c r="B61" s="360" t="s">
        <v>22</v>
      </c>
      <c r="C61" s="321">
        <v>3535.73</v>
      </c>
      <c r="D61" s="321">
        <v>3535.73</v>
      </c>
      <c r="E61" s="321">
        <f t="shared" si="0"/>
        <v>0</v>
      </c>
    </row>
    <row r="62" spans="1:5" ht="31.5">
      <c r="A62" s="264" t="s">
        <v>51</v>
      </c>
      <c r="B62" s="360" t="s">
        <v>742</v>
      </c>
      <c r="C62" s="321">
        <v>45</v>
      </c>
      <c r="D62" s="321">
        <v>45</v>
      </c>
      <c r="E62" s="321">
        <f t="shared" si="0"/>
        <v>0</v>
      </c>
    </row>
    <row r="63" spans="1:5" ht="31.5">
      <c r="A63" s="264" t="s">
        <v>743</v>
      </c>
      <c r="B63" s="360" t="s">
        <v>769</v>
      </c>
      <c r="C63" s="321">
        <v>425772.77</v>
      </c>
      <c r="D63" s="321">
        <v>364165.81</v>
      </c>
      <c r="E63" s="321">
        <f t="shared" si="0"/>
        <v>61606.96000000002</v>
      </c>
    </row>
    <row r="64" spans="1:5" ht="31.5">
      <c r="A64" s="264" t="s">
        <v>771</v>
      </c>
      <c r="B64" s="360" t="s">
        <v>770</v>
      </c>
      <c r="C64" s="321">
        <v>6000</v>
      </c>
      <c r="D64" s="321">
        <v>6000</v>
      </c>
      <c r="E64" s="321">
        <f t="shared" si="0"/>
        <v>0</v>
      </c>
    </row>
    <row r="65" spans="1:5" ht="15.75">
      <c r="A65" s="264"/>
      <c r="B65" s="264"/>
      <c r="C65" s="321"/>
      <c r="D65" s="321"/>
      <c r="E65" s="321">
        <f t="shared" si="0"/>
        <v>0</v>
      </c>
    </row>
    <row r="66" spans="1:5" ht="15.75">
      <c r="A66" s="264"/>
      <c r="B66" s="264"/>
      <c r="C66" s="321">
        <f>SUM(C55:C65)</f>
        <v>456407.88</v>
      </c>
      <c r="D66" s="321">
        <f>SUM(D55:D65)</f>
        <v>394800.92</v>
      </c>
      <c r="E66" s="321">
        <f t="shared" si="0"/>
        <v>61606.96000000002</v>
      </c>
    </row>
    <row r="69" ht="15.75">
      <c r="A69" s="356" t="s">
        <v>745</v>
      </c>
    </row>
    <row r="71" ht="15.75">
      <c r="A71" s="263" t="s">
        <v>666</v>
      </c>
    </row>
    <row r="73" ht="15.75">
      <c r="A73" s="356" t="s">
        <v>747</v>
      </c>
    </row>
    <row r="74" ht="15.75">
      <c r="A74" s="356"/>
    </row>
    <row r="75" spans="1:8" s="164" customFormat="1" ht="15.75">
      <c r="A75" s="263" t="s">
        <v>773</v>
      </c>
      <c r="B75" s="263"/>
      <c r="C75" s="263"/>
      <c r="D75" s="263"/>
      <c r="E75" s="263"/>
      <c r="F75" s="263"/>
      <c r="G75" s="263"/>
      <c r="H75" s="263"/>
    </row>
    <row r="76" ht="15.75">
      <c r="A76" s="356"/>
    </row>
    <row r="77" spans="1:4" ht="51.75">
      <c r="A77" s="318" t="s">
        <v>667</v>
      </c>
      <c r="B77" s="314" t="s">
        <v>668</v>
      </c>
      <c r="C77" s="314" t="s">
        <v>617</v>
      </c>
      <c r="D77" s="319" t="s">
        <v>669</v>
      </c>
    </row>
    <row r="78" spans="1:4" ht="15.75">
      <c r="A78" s="264"/>
      <c r="B78" s="264"/>
      <c r="C78" s="264"/>
      <c r="D78" s="264"/>
    </row>
    <row r="81" spans="1:5" ht="15.75">
      <c r="A81" s="262"/>
      <c r="B81" s="262"/>
      <c r="C81" s="262"/>
      <c r="D81" s="262"/>
      <c r="E81" s="262"/>
    </row>
    <row r="82" spans="1:4" ht="51.75">
      <c r="A82" s="318" t="s">
        <v>667</v>
      </c>
      <c r="B82" s="314" t="s">
        <v>670</v>
      </c>
      <c r="C82" s="314" t="s">
        <v>617</v>
      </c>
      <c r="D82" s="319" t="s">
        <v>669</v>
      </c>
    </row>
    <row r="83" spans="1:4" ht="15.75">
      <c r="A83" s="264"/>
      <c r="B83" s="264"/>
      <c r="C83" s="264"/>
      <c r="D83" s="264"/>
    </row>
    <row r="86" spans="1:8" s="371" customFormat="1" ht="15.75">
      <c r="A86" s="356" t="s">
        <v>774</v>
      </c>
      <c r="B86" s="356"/>
      <c r="C86" s="356"/>
      <c r="D86" s="356"/>
      <c r="E86" s="356"/>
      <c r="F86" s="356"/>
      <c r="G86" s="356"/>
      <c r="H86" s="356"/>
    </row>
    <row r="88" spans="1:4" ht="51.75">
      <c r="A88" s="318" t="s">
        <v>671</v>
      </c>
      <c r="B88" s="314" t="s">
        <v>668</v>
      </c>
      <c r="C88" s="314" t="s">
        <v>617</v>
      </c>
      <c r="D88" s="319" t="s">
        <v>669</v>
      </c>
    </row>
    <row r="89" spans="1:4" ht="15.75">
      <c r="A89" s="264"/>
      <c r="B89" s="264"/>
      <c r="C89" s="264"/>
      <c r="D89" s="264"/>
    </row>
    <row r="91" spans="1:5" ht="15.75">
      <c r="A91" s="262"/>
      <c r="B91" s="262"/>
      <c r="C91" s="262"/>
      <c r="D91" s="262"/>
      <c r="E91" s="262"/>
    </row>
    <row r="92" spans="1:4" ht="51.75">
      <c r="A92" s="318" t="s">
        <v>671</v>
      </c>
      <c r="B92" s="314" t="s">
        <v>670</v>
      </c>
      <c r="C92" s="314" t="s">
        <v>617</v>
      </c>
      <c r="D92" s="319" t="s">
        <v>669</v>
      </c>
    </row>
    <row r="93" spans="1:4" ht="15.75">
      <c r="A93" s="264"/>
      <c r="B93" s="264"/>
      <c r="C93" s="264"/>
      <c r="D93" s="264"/>
    </row>
  </sheetData>
  <sheetProtection/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H22" sqref="H22"/>
    </sheetView>
  </sheetViews>
  <sheetFormatPr defaultColWidth="9.140625" defaultRowHeight="15"/>
  <cols>
    <col min="1" max="7" width="9.140625" style="263" customWidth="1"/>
    <col min="8" max="8" width="21.57421875" style="263" customWidth="1"/>
  </cols>
  <sheetData>
    <row r="1" spans="1:8" s="304" customFormat="1" ht="18.75">
      <c r="A1" s="409" t="s">
        <v>633</v>
      </c>
      <c r="B1" s="409"/>
      <c r="C1" s="409"/>
      <c r="D1" s="409"/>
      <c r="E1" s="409"/>
      <c r="F1" s="409"/>
      <c r="G1" s="409"/>
      <c r="H1" s="409"/>
    </row>
    <row r="2" spans="1:8" s="304" customFormat="1" ht="18.75">
      <c r="A2" s="423" t="s">
        <v>759</v>
      </c>
      <c r="B2" s="423"/>
      <c r="C2" s="423"/>
      <c r="D2" s="423"/>
      <c r="E2" s="423"/>
      <c r="F2" s="423"/>
      <c r="G2" s="423"/>
      <c r="H2" s="423"/>
    </row>
    <row r="3" spans="1:8" s="304" customFormat="1" ht="18.75">
      <c r="A3" s="425" t="s">
        <v>672</v>
      </c>
      <c r="B3" s="425"/>
      <c r="C3" s="425"/>
      <c r="D3" s="425"/>
      <c r="E3" s="425"/>
      <c r="F3" s="425"/>
      <c r="G3" s="425"/>
      <c r="H3" s="425"/>
    </row>
    <row r="4" spans="1:8" s="304" customFormat="1" ht="18.75">
      <c r="A4" s="296"/>
      <c r="B4" s="296"/>
      <c r="C4" s="296"/>
      <c r="D4" s="296"/>
      <c r="E4" s="296"/>
      <c r="F4" s="296"/>
      <c r="G4" s="296"/>
      <c r="H4" s="296"/>
    </row>
    <row r="5" spans="1:8" s="304" customFormat="1" ht="18.75">
      <c r="A5" s="296"/>
      <c r="B5" s="296"/>
      <c r="C5" s="296"/>
      <c r="D5" s="296"/>
      <c r="E5" s="296"/>
      <c r="F5" s="296"/>
      <c r="G5" s="296"/>
      <c r="H5" s="296"/>
    </row>
    <row r="6" spans="1:8" s="304" customFormat="1" ht="18.75">
      <c r="A6" s="296"/>
      <c r="B6" s="296"/>
      <c r="C6" s="296"/>
      <c r="D6" s="296"/>
      <c r="E6" s="296"/>
      <c r="F6" s="296"/>
      <c r="G6" s="296"/>
      <c r="H6" s="296"/>
    </row>
    <row r="8" ht="17.25">
      <c r="A8" s="173" t="s">
        <v>757</v>
      </c>
    </row>
    <row r="9" ht="15.75">
      <c r="A9" s="263" t="s">
        <v>760</v>
      </c>
    </row>
    <row r="16" ht="15.75">
      <c r="B16" s="263" t="s">
        <v>758</v>
      </c>
    </row>
    <row r="28" spans="1:4" ht="15.75">
      <c r="A28" s="356" t="s">
        <v>777</v>
      </c>
      <c r="B28" s="356"/>
      <c r="C28" s="356"/>
      <c r="D28" s="356"/>
    </row>
    <row r="29" spans="1:4" ht="15.75">
      <c r="A29" s="356" t="s">
        <v>775</v>
      </c>
      <c r="B29" s="356"/>
      <c r="C29" s="356"/>
      <c r="D29" s="356"/>
    </row>
    <row r="30" spans="1:4" ht="15.75">
      <c r="A30" s="356" t="s">
        <v>778</v>
      </c>
      <c r="B30" s="356"/>
      <c r="C30" s="356"/>
      <c r="D30" s="356"/>
    </row>
    <row r="31" spans="1:4" ht="15.75">
      <c r="A31" s="356"/>
      <c r="B31" s="356"/>
      <c r="C31" s="356"/>
      <c r="D31" s="356"/>
    </row>
    <row r="33" ht="15.75">
      <c r="A33" s="356" t="s">
        <v>776</v>
      </c>
    </row>
  </sheetData>
  <sheetProtection/>
  <mergeCells count="3">
    <mergeCell ref="A3:H3"/>
    <mergeCell ref="A2:H2"/>
    <mergeCell ref="A1:H1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7">
      <selection activeCell="G37" sqref="G37"/>
    </sheetView>
  </sheetViews>
  <sheetFormatPr defaultColWidth="9.140625" defaultRowHeight="15"/>
  <cols>
    <col min="1" max="1" width="7.421875" style="263" customWidth="1"/>
    <col min="2" max="16" width="9.140625" style="263" customWidth="1"/>
  </cols>
  <sheetData>
    <row r="1" spans="1:8" ht="20.25">
      <c r="A1" s="406" t="s">
        <v>499</v>
      </c>
      <c r="B1" s="406"/>
      <c r="C1" s="406"/>
      <c r="D1" s="406"/>
      <c r="E1" s="406"/>
      <c r="F1" s="406"/>
      <c r="G1" s="406"/>
      <c r="H1" s="406"/>
    </row>
    <row r="2" spans="1:8" ht="20.25">
      <c r="A2" s="406" t="s">
        <v>500</v>
      </c>
      <c r="B2" s="406"/>
      <c r="C2" s="406"/>
      <c r="D2" s="406"/>
      <c r="E2" s="406"/>
      <c r="F2" s="406"/>
      <c r="G2" s="406"/>
      <c r="H2" s="406"/>
    </row>
    <row r="4" ht="15.75">
      <c r="A4" s="262" t="s">
        <v>501</v>
      </c>
    </row>
    <row r="6" spans="1:2" ht="15.75">
      <c r="A6" s="294" t="s">
        <v>505</v>
      </c>
      <c r="B6" s="263" t="s">
        <v>502</v>
      </c>
    </row>
    <row r="8" spans="1:2" ht="15.75">
      <c r="A8" s="294" t="s">
        <v>503</v>
      </c>
      <c r="B8" s="263" t="s">
        <v>504</v>
      </c>
    </row>
    <row r="9" ht="15.75">
      <c r="B9" s="263" t="s">
        <v>507</v>
      </c>
    </row>
    <row r="10" ht="15.75">
      <c r="B10" s="263" t="s">
        <v>508</v>
      </c>
    </row>
    <row r="12" spans="1:2" ht="15.75">
      <c r="A12" s="294" t="s">
        <v>506</v>
      </c>
      <c r="B12" s="263" t="s">
        <v>686</v>
      </c>
    </row>
    <row r="13" ht="15.75">
      <c r="B13" s="263" t="s">
        <v>509</v>
      </c>
    </row>
    <row r="14" ht="15.75">
      <c r="B14" s="263" t="s">
        <v>761</v>
      </c>
    </row>
    <row r="15" ht="15.75">
      <c r="B15" s="263" t="s">
        <v>510</v>
      </c>
    </row>
    <row r="17" spans="1:2" ht="15.75">
      <c r="A17" s="294" t="s">
        <v>511</v>
      </c>
      <c r="B17" s="263" t="s">
        <v>514</v>
      </c>
    </row>
    <row r="19" spans="1:2" ht="15.75">
      <c r="A19" s="294" t="s">
        <v>532</v>
      </c>
      <c r="B19" s="263" t="s">
        <v>533</v>
      </c>
    </row>
    <row r="21" spans="1:2" ht="15.75">
      <c r="A21" s="294" t="s">
        <v>556</v>
      </c>
      <c r="B21" s="263" t="s">
        <v>763</v>
      </c>
    </row>
    <row r="23" spans="1:2" ht="15.75">
      <c r="A23" s="294" t="s">
        <v>588</v>
      </c>
      <c r="B23" s="263" t="s">
        <v>589</v>
      </c>
    </row>
    <row r="25" spans="1:2" ht="15.75">
      <c r="A25" s="294" t="s">
        <v>590</v>
      </c>
      <c r="B25" s="263" t="s">
        <v>620</v>
      </c>
    </row>
    <row r="27" spans="1:2" ht="15.75">
      <c r="A27" s="294" t="s">
        <v>621</v>
      </c>
      <c r="B27" s="263" t="s">
        <v>622</v>
      </c>
    </row>
    <row r="28" ht="15.75">
      <c r="B28" s="263" t="s">
        <v>693</v>
      </c>
    </row>
    <row r="30" spans="1:2" ht="15.75">
      <c r="A30" s="294" t="s">
        <v>168</v>
      </c>
      <c r="B30" s="263" t="s">
        <v>623</v>
      </c>
    </row>
    <row r="32" spans="1:2" ht="15.75">
      <c r="A32" s="294" t="s">
        <v>624</v>
      </c>
      <c r="B32" s="263" t="s">
        <v>625</v>
      </c>
    </row>
    <row r="33" ht="15.75">
      <c r="B33" s="263" t="s">
        <v>626</v>
      </c>
    </row>
    <row r="34" ht="15.75">
      <c r="B34" s="263" t="s">
        <v>627</v>
      </c>
    </row>
    <row r="35" ht="15.75">
      <c r="B35" s="263" t="s">
        <v>628</v>
      </c>
    </row>
    <row r="36" ht="15.75">
      <c r="B36" s="263" t="s">
        <v>629</v>
      </c>
    </row>
    <row r="37" ht="15.75">
      <c r="B37" s="263" t="s">
        <v>630</v>
      </c>
    </row>
    <row r="39" spans="1:2" ht="15.75">
      <c r="A39" s="294" t="s">
        <v>631</v>
      </c>
      <c r="B39" s="263" t="s">
        <v>632</v>
      </c>
    </row>
    <row r="41" spans="1:16" s="164" customFormat="1" ht="15.75">
      <c r="A41" s="294" t="s">
        <v>673</v>
      </c>
      <c r="B41" s="263" t="s">
        <v>674</v>
      </c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</row>
  </sheetData>
  <sheetProtection/>
  <mergeCells count="2">
    <mergeCell ref="A1:H1"/>
    <mergeCell ref="A2:H2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0">
      <selection activeCell="A18" sqref="A18"/>
    </sheetView>
  </sheetViews>
  <sheetFormatPr defaultColWidth="9.140625" defaultRowHeight="15"/>
  <cols>
    <col min="1" max="1" width="45.28125" style="263" customWidth="1"/>
    <col min="2" max="2" width="18.421875" style="173" customWidth="1"/>
    <col min="3" max="3" width="17.421875" style="173" customWidth="1"/>
    <col min="4" max="4" width="11.28125" style="173" bestFit="1" customWidth="1"/>
  </cols>
  <sheetData>
    <row r="1" spans="1:3" ht="18.75">
      <c r="A1" s="409" t="s">
        <v>476</v>
      </c>
      <c r="B1" s="410"/>
      <c r="C1" s="410"/>
    </row>
    <row r="2" spans="1:3" ht="15.75">
      <c r="A2" s="279"/>
      <c r="C2" s="172"/>
    </row>
    <row r="3" spans="1:4" ht="15.75">
      <c r="A3" s="281" t="s">
        <v>376</v>
      </c>
      <c r="B3" s="282"/>
      <c r="C3" s="282"/>
      <c r="D3" s="282"/>
    </row>
    <row r="4" spans="1:4" ht="15.75">
      <c r="A4" s="281" t="s">
        <v>697</v>
      </c>
      <c r="B4" s="281"/>
      <c r="C4" s="281"/>
      <c r="D4" s="281"/>
    </row>
    <row r="5" spans="1:4" ht="15.75">
      <c r="A5" s="281" t="s">
        <v>698</v>
      </c>
      <c r="B5" s="281"/>
      <c r="C5" s="281"/>
      <c r="D5" s="281"/>
    </row>
    <row r="6" spans="1:4" ht="15.75">
      <c r="A6" s="281" t="s">
        <v>474</v>
      </c>
      <c r="B6" s="281"/>
      <c r="C6" s="281"/>
      <c r="D6" s="281"/>
    </row>
    <row r="7" spans="1:4" ht="15.75">
      <c r="A7" s="281" t="s">
        <v>312</v>
      </c>
      <c r="B7" s="281"/>
      <c r="C7" s="281"/>
      <c r="D7" s="281"/>
    </row>
    <row r="8" spans="1:4" ht="15.75">
      <c r="A8" s="281" t="s">
        <v>313</v>
      </c>
      <c r="B8" s="281"/>
      <c r="C8" s="281"/>
      <c r="D8" s="281"/>
    </row>
    <row r="9" spans="1:4" ht="15.75">
      <c r="A9" s="281" t="s">
        <v>699</v>
      </c>
      <c r="B9" s="281"/>
      <c r="C9" s="281"/>
      <c r="D9" s="281"/>
    </row>
    <row r="10" spans="1:4" ht="15.75">
      <c r="A10" s="281" t="s">
        <v>700</v>
      </c>
      <c r="B10" s="281"/>
      <c r="C10" s="281"/>
      <c r="D10" s="281"/>
    </row>
    <row r="11" spans="1:4" ht="15.75">
      <c r="A11" s="281" t="s">
        <v>477</v>
      </c>
      <c r="B11" s="281"/>
      <c r="C11" s="281"/>
      <c r="D11" s="281"/>
    </row>
    <row r="12" spans="1:4" ht="15.75">
      <c r="A12" s="281"/>
      <c r="B12" s="281"/>
      <c r="C12" s="281"/>
      <c r="D12" s="281"/>
    </row>
    <row r="13" spans="1:4" ht="15.75">
      <c r="A13" s="281" t="s">
        <v>478</v>
      </c>
      <c r="B13" s="281"/>
      <c r="C13" s="281"/>
      <c r="D13" s="281"/>
    </row>
    <row r="14" spans="1:5" ht="15.75">
      <c r="A14" s="281" t="s">
        <v>688</v>
      </c>
      <c r="B14" s="281"/>
      <c r="C14" s="281"/>
      <c r="D14" s="281"/>
      <c r="E14" s="245"/>
    </row>
    <row r="15" spans="1:5" ht="15.75">
      <c r="A15" s="332" t="s">
        <v>687</v>
      </c>
      <c r="B15" s="281"/>
      <c r="C15" s="281"/>
      <c r="D15" s="281"/>
      <c r="E15" s="245"/>
    </row>
    <row r="16" spans="1:5" ht="15.75">
      <c r="A16" s="281" t="s">
        <v>689</v>
      </c>
      <c r="B16" s="281"/>
      <c r="C16" s="281"/>
      <c r="D16" s="281"/>
      <c r="E16" s="245"/>
    </row>
    <row r="17" spans="1:5" ht="15.75">
      <c r="A17" s="281" t="s">
        <v>690</v>
      </c>
      <c r="B17" s="281"/>
      <c r="C17" s="281"/>
      <c r="D17" s="281"/>
      <c r="E17" s="245"/>
    </row>
    <row r="18" spans="1:5" ht="15.75">
      <c r="A18" s="281" t="s">
        <v>701</v>
      </c>
      <c r="B18" s="281"/>
      <c r="C18" s="281"/>
      <c r="D18" s="281"/>
      <c r="E18" s="245"/>
    </row>
    <row r="19" spans="1:5" ht="15.75">
      <c r="A19" s="281" t="s">
        <v>691</v>
      </c>
      <c r="B19" s="281"/>
      <c r="C19" s="281"/>
      <c r="D19" s="281"/>
      <c r="E19" s="245"/>
    </row>
    <row r="20" spans="1:5" ht="15.75">
      <c r="A20" s="281"/>
      <c r="B20" s="281"/>
      <c r="C20" s="281"/>
      <c r="D20" s="281"/>
      <c r="E20" s="245"/>
    </row>
    <row r="21" spans="1:4" ht="15.75">
      <c r="A21" s="283"/>
      <c r="B21" s="281"/>
      <c r="C21" s="281"/>
      <c r="D21" s="281"/>
    </row>
    <row r="22" spans="1:4" ht="18.75">
      <c r="A22" s="407" t="s">
        <v>482</v>
      </c>
      <c r="B22" s="408"/>
      <c r="C22" s="408"/>
      <c r="D22" s="287"/>
    </row>
    <row r="23" spans="1:4" ht="15.75">
      <c r="A23" s="283"/>
      <c r="B23" s="281"/>
      <c r="C23" s="281"/>
      <c r="D23" s="281"/>
    </row>
    <row r="24" spans="1:4" ht="15.75">
      <c r="A24" s="283"/>
      <c r="B24" s="281"/>
      <c r="C24" s="281"/>
      <c r="D24" s="281"/>
    </row>
    <row r="25" spans="1:4" ht="75">
      <c r="A25" s="288"/>
      <c r="B25" s="289" t="s">
        <v>479</v>
      </c>
      <c r="C25" s="289" t="s">
        <v>483</v>
      </c>
      <c r="D25" s="281"/>
    </row>
    <row r="26" spans="1:4" ht="19.5">
      <c r="A26" s="290" t="s">
        <v>475</v>
      </c>
      <c r="B26" s="291">
        <f>SUM(B27:B30)</f>
        <v>644360.6</v>
      </c>
      <c r="C26" s="291">
        <f>SUM(C27:C30)</f>
        <v>788610.11</v>
      </c>
      <c r="D26" s="286"/>
    </row>
    <row r="27" spans="1:4" ht="15.75">
      <c r="A27" s="285" t="s">
        <v>484</v>
      </c>
      <c r="B27" s="284">
        <v>638360.6</v>
      </c>
      <c r="C27" s="284">
        <v>722385.27</v>
      </c>
      <c r="D27" s="281"/>
    </row>
    <row r="28" spans="1:4" ht="15.75">
      <c r="A28" s="285" t="s">
        <v>485</v>
      </c>
      <c r="B28" s="284">
        <v>0</v>
      </c>
      <c r="C28" s="284">
        <v>0</v>
      </c>
      <c r="D28" s="281"/>
    </row>
    <row r="29" spans="1:4" ht="15.75">
      <c r="A29" s="285" t="s">
        <v>486</v>
      </c>
      <c r="B29" s="284">
        <v>0</v>
      </c>
      <c r="C29" s="284">
        <v>60224.84</v>
      </c>
      <c r="D29" s="281"/>
    </row>
    <row r="30" spans="1:4" ht="15.75">
      <c r="A30" s="285" t="s">
        <v>487</v>
      </c>
      <c r="B30" s="284">
        <v>6000</v>
      </c>
      <c r="C30" s="284">
        <v>6000</v>
      </c>
      <c r="D30" s="281"/>
    </row>
    <row r="31" spans="1:4" ht="19.5">
      <c r="A31" s="290" t="s">
        <v>480</v>
      </c>
      <c r="B31" s="291">
        <f>SUM(B32:B35)</f>
        <v>643565.19</v>
      </c>
      <c r="C31" s="291">
        <f>SUM(C32:C35)</f>
        <v>737351.49</v>
      </c>
      <c r="D31" s="286"/>
    </row>
    <row r="32" spans="1:4" ht="15.75">
      <c r="A32" s="285" t="s">
        <v>491</v>
      </c>
      <c r="B32" s="284">
        <v>192585.19</v>
      </c>
      <c r="C32" s="284">
        <v>208338.06</v>
      </c>
      <c r="D32" s="281"/>
    </row>
    <row r="33" spans="1:4" ht="15.75">
      <c r="A33" s="285" t="s">
        <v>488</v>
      </c>
      <c r="B33" s="284">
        <v>0</v>
      </c>
      <c r="C33" s="284">
        <v>37768.43</v>
      </c>
      <c r="D33" s="281"/>
    </row>
    <row r="34" spans="1:4" ht="15.75">
      <c r="A34" s="285" t="s">
        <v>489</v>
      </c>
      <c r="B34" s="284">
        <v>14040</v>
      </c>
      <c r="C34" s="284">
        <v>14040</v>
      </c>
      <c r="D34" s="281"/>
    </row>
    <row r="35" spans="1:4" ht="15.75">
      <c r="A35" s="285" t="s">
        <v>490</v>
      </c>
      <c r="B35" s="284">
        <v>436940</v>
      </c>
      <c r="C35" s="284">
        <v>477205</v>
      </c>
      <c r="D35" s="281"/>
    </row>
    <row r="36" spans="1:4" ht="20.25">
      <c r="A36" s="292" t="s">
        <v>481</v>
      </c>
      <c r="B36" s="293">
        <f>SUM(B26-B31)</f>
        <v>795.4100000000326</v>
      </c>
      <c r="C36" s="293">
        <f>SUM(C26-C31)</f>
        <v>51258.619999999995</v>
      </c>
      <c r="D36" s="281"/>
    </row>
    <row r="37" spans="1:4" ht="15.75">
      <c r="A37" s="281"/>
      <c r="B37" s="281"/>
      <c r="C37" s="281"/>
      <c r="D37" s="281"/>
    </row>
    <row r="38" spans="1:4" ht="15.75">
      <c r="A38" s="281"/>
      <c r="B38" s="281"/>
      <c r="C38" s="281"/>
      <c r="D38" s="281"/>
    </row>
    <row r="39" spans="1:4" ht="15.75">
      <c r="A39" s="281"/>
      <c r="B39" s="281"/>
      <c r="C39" s="281"/>
      <c r="D39" s="281"/>
    </row>
  </sheetData>
  <sheetProtection/>
  <mergeCells count="2">
    <mergeCell ref="A22:C22"/>
    <mergeCell ref="A1:C1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1">
      <selection activeCell="B76" sqref="B76"/>
    </sheetView>
  </sheetViews>
  <sheetFormatPr defaultColWidth="9.140625" defaultRowHeight="15"/>
  <cols>
    <col min="1" max="1" width="7.8515625" style="0" customWidth="1"/>
    <col min="2" max="2" width="32.7109375" style="0" customWidth="1"/>
    <col min="3" max="3" width="11.28125" style="0" customWidth="1"/>
    <col min="4" max="4" width="11.7109375" style="0" customWidth="1"/>
    <col min="5" max="5" width="6.7109375" style="0" customWidth="1"/>
    <col min="6" max="6" width="12.140625" style="220" customWidth="1"/>
    <col min="10" max="11" width="10.00390625" style="0" bestFit="1" customWidth="1"/>
  </cols>
  <sheetData>
    <row r="1" spans="1:10" s="220" customFormat="1" ht="18.75">
      <c r="A1" s="409" t="s">
        <v>492</v>
      </c>
      <c r="B1" s="411"/>
      <c r="C1" s="411"/>
      <c r="D1" s="411"/>
      <c r="E1" s="411"/>
      <c r="F1" s="411"/>
      <c r="G1" s="411"/>
      <c r="H1" s="222"/>
      <c r="I1" s="222"/>
      <c r="J1" s="221"/>
    </row>
    <row r="2" spans="3:10" ht="15.75">
      <c r="C2" s="14"/>
      <c r="G2" s="105"/>
      <c r="H2" s="105"/>
      <c r="I2" s="61"/>
      <c r="J2" s="1"/>
    </row>
    <row r="3" spans="1:10" ht="15.75">
      <c r="A3" s="14"/>
      <c r="B3" s="14" t="s">
        <v>494</v>
      </c>
      <c r="G3" s="105"/>
      <c r="H3" s="105"/>
      <c r="I3" s="61"/>
      <c r="J3" s="1"/>
    </row>
    <row r="4" spans="1:10" ht="15">
      <c r="A4" s="15" t="s">
        <v>706</v>
      </c>
      <c r="B4" s="38"/>
      <c r="C4" s="15"/>
      <c r="D4" s="15"/>
      <c r="E4" s="7"/>
      <c r="F4" s="223"/>
      <c r="G4" s="105"/>
      <c r="H4" s="105"/>
      <c r="I4" s="61"/>
      <c r="J4" s="1"/>
    </row>
    <row r="5" spans="1:10" ht="15">
      <c r="A5" s="15" t="s">
        <v>705</v>
      </c>
      <c r="B5" s="38"/>
      <c r="C5" s="15"/>
      <c r="D5" s="15"/>
      <c r="E5" s="7"/>
      <c r="F5" s="223"/>
      <c r="G5" s="105"/>
      <c r="H5" s="105"/>
      <c r="I5" s="61"/>
      <c r="J5" s="1"/>
    </row>
    <row r="6" spans="1:10" ht="18.75">
      <c r="A6" s="35"/>
      <c r="B6" s="16"/>
      <c r="G6" s="149"/>
      <c r="H6" s="150"/>
      <c r="I6" s="149"/>
      <c r="J6" s="1"/>
    </row>
    <row r="7" spans="1:10" ht="30">
      <c r="A7" s="22" t="s">
        <v>53</v>
      </c>
      <c r="B7" s="29" t="s">
        <v>54</v>
      </c>
      <c r="C7" s="29" t="s">
        <v>107</v>
      </c>
      <c r="D7" s="100" t="s">
        <v>18</v>
      </c>
      <c r="E7" s="42" t="s">
        <v>55</v>
      </c>
      <c r="F7" s="42" t="s">
        <v>56</v>
      </c>
      <c r="G7" s="151"/>
      <c r="H7" s="152"/>
      <c r="I7" s="151"/>
      <c r="J7" s="1"/>
    </row>
    <row r="8" spans="1:10" ht="15.75">
      <c r="A8" s="17">
        <v>100</v>
      </c>
      <c r="B8" s="17" t="s">
        <v>57</v>
      </c>
      <c r="C8" s="39">
        <f>SUM(C9,C11,C14)</f>
        <v>248545.13</v>
      </c>
      <c r="D8" s="39">
        <f>SUM(D9,D11,D14)</f>
        <v>248545.13</v>
      </c>
      <c r="E8" s="174">
        <f aca="true" t="shared" si="0" ref="E8:E15">SUM(D8/C8*100)</f>
        <v>100</v>
      </c>
      <c r="F8" s="224"/>
      <c r="G8" s="153"/>
      <c r="H8" s="148"/>
      <c r="I8" s="154"/>
      <c r="J8" s="1"/>
    </row>
    <row r="9" spans="1:10" ht="15.75">
      <c r="A9" s="17">
        <v>111</v>
      </c>
      <c r="B9" s="22" t="s">
        <v>58</v>
      </c>
      <c r="C9" s="39">
        <f>SUM(C10)</f>
        <v>230778.51</v>
      </c>
      <c r="D9" s="39">
        <f>SUM(D10)</f>
        <v>230778.51</v>
      </c>
      <c r="E9" s="174">
        <f t="shared" si="0"/>
        <v>100</v>
      </c>
      <c r="F9" s="224"/>
      <c r="G9" s="153"/>
      <c r="H9" s="148"/>
      <c r="I9" s="154"/>
      <c r="J9" s="1"/>
    </row>
    <row r="10" spans="1:10" ht="45.75">
      <c r="A10" s="18">
        <v>111003</v>
      </c>
      <c r="B10" s="19" t="s">
        <v>59</v>
      </c>
      <c r="C10" s="20">
        <v>230778.51</v>
      </c>
      <c r="D10" s="20">
        <v>230778.51</v>
      </c>
      <c r="E10" s="2">
        <f t="shared" si="0"/>
        <v>100</v>
      </c>
      <c r="F10" s="3" t="s">
        <v>60</v>
      </c>
      <c r="G10" s="153"/>
      <c r="H10" s="155"/>
      <c r="I10" s="154"/>
      <c r="J10" s="1"/>
    </row>
    <row r="11" spans="1:10" ht="15.75">
      <c r="A11" s="17">
        <v>120</v>
      </c>
      <c r="B11" s="22" t="s">
        <v>61</v>
      </c>
      <c r="C11" s="25">
        <f>SUM(C12:C13)</f>
        <v>17076.62</v>
      </c>
      <c r="D11" s="25">
        <f>SUM(D12:D13)</f>
        <v>17076.62</v>
      </c>
      <c r="E11" s="174">
        <f t="shared" si="0"/>
        <v>100</v>
      </c>
      <c r="F11" s="224"/>
      <c r="G11" s="153"/>
      <c r="H11" s="155"/>
      <c r="I11" s="154"/>
      <c r="J11" s="1"/>
    </row>
    <row r="12" spans="1:10" ht="45.75">
      <c r="A12" s="18">
        <v>121001</v>
      </c>
      <c r="B12" s="18" t="s">
        <v>62</v>
      </c>
      <c r="C12" s="20">
        <v>13515.08</v>
      </c>
      <c r="D12" s="20">
        <v>13515.08</v>
      </c>
      <c r="E12" s="2">
        <f t="shared" si="0"/>
        <v>100</v>
      </c>
      <c r="F12" s="3" t="s">
        <v>63</v>
      </c>
      <c r="G12" s="153"/>
      <c r="H12" s="155"/>
      <c r="I12" s="154"/>
      <c r="J12" s="1"/>
    </row>
    <row r="13" spans="1:10" ht="45.75">
      <c r="A13" s="23">
        <v>121002</v>
      </c>
      <c r="B13" s="18" t="s">
        <v>64</v>
      </c>
      <c r="C13" s="20">
        <v>3561.54</v>
      </c>
      <c r="D13" s="20">
        <v>3561.54</v>
      </c>
      <c r="E13" s="2">
        <f t="shared" si="0"/>
        <v>100</v>
      </c>
      <c r="F13" s="3" t="s">
        <v>65</v>
      </c>
      <c r="G13" s="153"/>
      <c r="H13" s="156"/>
      <c r="I13" s="157"/>
      <c r="J13" s="1"/>
    </row>
    <row r="14" spans="1:10" ht="15.75">
      <c r="A14" s="17">
        <v>130</v>
      </c>
      <c r="B14" s="22" t="s">
        <v>66</v>
      </c>
      <c r="C14" s="25">
        <f>SUM(C15:C16)</f>
        <v>690</v>
      </c>
      <c r="D14" s="25">
        <f>SUM(D15:D16)</f>
        <v>690</v>
      </c>
      <c r="E14" s="174">
        <f t="shared" si="0"/>
        <v>100</v>
      </c>
      <c r="F14" s="224"/>
      <c r="G14" s="153"/>
      <c r="H14" s="155"/>
      <c r="I14" s="157"/>
      <c r="J14" s="1"/>
    </row>
    <row r="15" spans="1:10" ht="15">
      <c r="A15" s="23">
        <v>133001</v>
      </c>
      <c r="B15" s="18" t="s">
        <v>67</v>
      </c>
      <c r="C15" s="20">
        <v>690</v>
      </c>
      <c r="D15" s="20">
        <v>690</v>
      </c>
      <c r="E15" s="2">
        <f t="shared" si="0"/>
        <v>100</v>
      </c>
      <c r="F15" s="3" t="s">
        <v>68</v>
      </c>
      <c r="G15" s="153"/>
      <c r="H15" s="158"/>
      <c r="I15" s="154"/>
      <c r="J15" s="1"/>
    </row>
    <row r="16" spans="1:10" ht="15">
      <c r="A16" s="23"/>
      <c r="B16" s="18"/>
      <c r="C16" s="20"/>
      <c r="D16" s="20"/>
      <c r="E16" s="2"/>
      <c r="F16" s="224"/>
      <c r="G16" s="27"/>
      <c r="H16" s="148"/>
      <c r="I16" s="154"/>
      <c r="J16" s="1"/>
    </row>
    <row r="17" spans="1:10" ht="15">
      <c r="A17" s="162" t="s">
        <v>707</v>
      </c>
      <c r="B17" s="162"/>
      <c r="C17" s="163"/>
      <c r="D17" s="163"/>
      <c r="E17" s="61"/>
      <c r="F17" s="225"/>
      <c r="G17" s="165"/>
      <c r="H17" s="148"/>
      <c r="I17" s="154"/>
      <c r="J17" s="1"/>
    </row>
    <row r="18" spans="1:10" ht="15">
      <c r="A18" s="162" t="s">
        <v>708</v>
      </c>
      <c r="B18" s="162"/>
      <c r="C18" s="163"/>
      <c r="D18" s="163"/>
      <c r="E18" s="61"/>
      <c r="F18" s="225"/>
      <c r="G18" s="165"/>
      <c r="H18" s="148"/>
      <c r="I18" s="154"/>
      <c r="J18" s="1"/>
    </row>
    <row r="19" spans="1:10" ht="15">
      <c r="A19" t="s">
        <v>709</v>
      </c>
      <c r="B19" s="162"/>
      <c r="C19" s="163"/>
      <c r="D19" s="163"/>
      <c r="E19" s="61"/>
      <c r="F19" s="225"/>
      <c r="G19" s="165"/>
      <c r="H19" s="148"/>
      <c r="I19" s="154"/>
      <c r="J19" s="1"/>
    </row>
    <row r="20" spans="1:10" ht="15">
      <c r="A20" t="s">
        <v>702</v>
      </c>
      <c r="B20" s="165"/>
      <c r="C20" s="163"/>
      <c r="D20" s="163"/>
      <c r="E20" s="61"/>
      <c r="F20" s="226"/>
      <c r="G20" s="165"/>
      <c r="H20" s="148"/>
      <c r="I20" s="154"/>
      <c r="J20" s="1"/>
    </row>
    <row r="21" spans="1:10" ht="15">
      <c r="A21" s="162" t="s">
        <v>703</v>
      </c>
      <c r="B21" s="165"/>
      <c r="C21" s="163"/>
      <c r="D21" s="163"/>
      <c r="E21" s="61"/>
      <c r="F21" s="226"/>
      <c r="G21" s="165"/>
      <c r="H21" s="148"/>
      <c r="I21" s="154"/>
      <c r="J21" s="1"/>
    </row>
    <row r="22" spans="2:10" ht="15">
      <c r="B22" s="27"/>
      <c r="C22" s="32"/>
      <c r="D22" s="32"/>
      <c r="E22" s="49"/>
      <c r="F22" s="226"/>
      <c r="G22" s="27"/>
      <c r="H22" s="159"/>
      <c r="I22" s="154"/>
      <c r="J22" s="1"/>
    </row>
    <row r="23" spans="1:10" ht="30">
      <c r="A23" s="22" t="s">
        <v>53</v>
      </c>
      <c r="B23" s="29" t="s">
        <v>54</v>
      </c>
      <c r="C23" s="29" t="s">
        <v>107</v>
      </c>
      <c r="D23" s="100" t="s">
        <v>19</v>
      </c>
      <c r="E23" s="42" t="s">
        <v>55</v>
      </c>
      <c r="F23" s="42" t="s">
        <v>56</v>
      </c>
      <c r="G23" s="27"/>
      <c r="H23" s="148"/>
      <c r="I23" s="154"/>
      <c r="J23" s="1"/>
    </row>
    <row r="24" spans="1:10" ht="15.75">
      <c r="A24" s="17">
        <v>200</v>
      </c>
      <c r="B24" s="17" t="s">
        <v>69</v>
      </c>
      <c r="C24" s="25">
        <f>SUM(C25:C42)</f>
        <v>17239.7</v>
      </c>
      <c r="D24" s="25">
        <f>SUM(D25:D42)</f>
        <v>17235.7</v>
      </c>
      <c r="E24" s="2">
        <f aca="true" t="shared" si="1" ref="E24:E42">SUM(D24/C24*100)</f>
        <v>99.97679774009988</v>
      </c>
      <c r="F24" s="224"/>
      <c r="H24" s="160"/>
      <c r="I24" s="154"/>
      <c r="J24" s="1"/>
    </row>
    <row r="25" spans="1:10" ht="29.25" customHeight="1">
      <c r="A25" s="31">
        <v>212003</v>
      </c>
      <c r="B25" s="21" t="s">
        <v>70</v>
      </c>
      <c r="C25" s="20">
        <v>368</v>
      </c>
      <c r="D25" s="20">
        <v>368</v>
      </c>
      <c r="E25" s="2">
        <f t="shared" si="1"/>
        <v>100</v>
      </c>
      <c r="F25" s="3" t="s">
        <v>71</v>
      </c>
      <c r="H25" s="10"/>
      <c r="I25" s="5"/>
      <c r="J25" s="1"/>
    </row>
    <row r="26" spans="1:10" ht="34.5" customHeight="1">
      <c r="A26" s="23">
        <v>212003</v>
      </c>
      <c r="B26" s="21" t="s">
        <v>72</v>
      </c>
      <c r="C26" s="20">
        <v>823.6</v>
      </c>
      <c r="D26" s="20">
        <v>823.6</v>
      </c>
      <c r="E26" s="2">
        <f t="shared" si="1"/>
        <v>100</v>
      </c>
      <c r="F26" s="3" t="s">
        <v>73</v>
      </c>
      <c r="H26" s="10"/>
      <c r="I26" s="5"/>
      <c r="J26" s="1"/>
    </row>
    <row r="27" spans="1:10" ht="48.75" customHeight="1">
      <c r="A27" s="18">
        <v>212003</v>
      </c>
      <c r="B27" s="21" t="s">
        <v>74</v>
      </c>
      <c r="C27" s="54">
        <v>78.6</v>
      </c>
      <c r="D27" s="20">
        <v>78.6</v>
      </c>
      <c r="E27" s="2">
        <f t="shared" si="1"/>
        <v>100</v>
      </c>
      <c r="F27" s="3" t="s">
        <v>75</v>
      </c>
      <c r="G27" s="37"/>
      <c r="H27" s="12"/>
      <c r="I27" s="7"/>
      <c r="J27" s="1"/>
    </row>
    <row r="28" spans="1:6" ht="44.25" customHeight="1">
      <c r="A28" s="23">
        <v>212003</v>
      </c>
      <c r="B28" s="21" t="s">
        <v>76</v>
      </c>
      <c r="C28" s="20">
        <v>2697.1</v>
      </c>
      <c r="D28" s="20">
        <v>2697.1</v>
      </c>
      <c r="E28" s="2">
        <f t="shared" si="1"/>
        <v>100</v>
      </c>
      <c r="F28" s="3" t="s">
        <v>77</v>
      </c>
    </row>
    <row r="29" spans="1:6" ht="96" customHeight="1">
      <c r="A29" s="23">
        <v>221004</v>
      </c>
      <c r="B29" s="21" t="s">
        <v>78</v>
      </c>
      <c r="C29" s="20">
        <v>2198.5</v>
      </c>
      <c r="D29" s="20">
        <v>2198.5</v>
      </c>
      <c r="E29" s="2">
        <f t="shared" si="1"/>
        <v>100</v>
      </c>
      <c r="F29" s="243" t="s">
        <v>377</v>
      </c>
    </row>
    <row r="30" spans="1:6" ht="30" customHeight="1">
      <c r="A30" s="22" t="s">
        <v>53</v>
      </c>
      <c r="B30" s="29" t="s">
        <v>54</v>
      </c>
      <c r="C30" s="29" t="s">
        <v>107</v>
      </c>
      <c r="D30" s="100" t="s">
        <v>19</v>
      </c>
      <c r="E30" s="42" t="s">
        <v>55</v>
      </c>
      <c r="F30" s="42" t="s">
        <v>56</v>
      </c>
    </row>
    <row r="31" spans="1:6" ht="42.75" customHeight="1">
      <c r="A31" s="23">
        <v>222003</v>
      </c>
      <c r="B31" s="21" t="s">
        <v>79</v>
      </c>
      <c r="C31" s="20">
        <v>32</v>
      </c>
      <c r="D31" s="20">
        <v>32</v>
      </c>
      <c r="E31" s="2">
        <f t="shared" si="1"/>
        <v>100</v>
      </c>
      <c r="F31" s="3" t="s">
        <v>30</v>
      </c>
    </row>
    <row r="32" spans="1:6" ht="15">
      <c r="A32" s="23">
        <v>223001</v>
      </c>
      <c r="B32" s="21" t="s">
        <v>80</v>
      </c>
      <c r="C32" s="20">
        <v>36.8</v>
      </c>
      <c r="D32" s="20">
        <v>36.8</v>
      </c>
      <c r="E32" s="2">
        <f t="shared" si="1"/>
        <v>100</v>
      </c>
      <c r="F32" s="3" t="s">
        <v>81</v>
      </c>
    </row>
    <row r="33" spans="1:6" ht="42.75" customHeight="1">
      <c r="A33" s="23">
        <v>223001</v>
      </c>
      <c r="B33" s="21" t="s">
        <v>82</v>
      </c>
      <c r="C33" s="20">
        <v>4744</v>
      </c>
      <c r="D33" s="20">
        <v>4744</v>
      </c>
      <c r="E33" s="2">
        <f t="shared" si="1"/>
        <v>100</v>
      </c>
      <c r="F33" s="3" t="s">
        <v>337</v>
      </c>
    </row>
    <row r="34" spans="1:6" ht="93" customHeight="1">
      <c r="A34" s="23">
        <v>223001</v>
      </c>
      <c r="B34" s="21" t="s">
        <v>83</v>
      </c>
      <c r="C34" s="20">
        <v>161.28</v>
      </c>
      <c r="D34" s="20">
        <v>161.28</v>
      </c>
      <c r="E34" s="2">
        <f t="shared" si="1"/>
        <v>100</v>
      </c>
      <c r="F34" s="3" t="s">
        <v>84</v>
      </c>
    </row>
    <row r="35" spans="1:6" ht="34.5">
      <c r="A35" s="23">
        <v>223001</v>
      </c>
      <c r="B35" s="21" t="s">
        <v>85</v>
      </c>
      <c r="C35" s="20">
        <v>40</v>
      </c>
      <c r="D35" s="20">
        <v>40</v>
      </c>
      <c r="E35" s="2">
        <f t="shared" si="1"/>
        <v>100</v>
      </c>
      <c r="F35" s="3" t="s">
        <v>378</v>
      </c>
    </row>
    <row r="36" spans="1:6" ht="15">
      <c r="A36" s="23">
        <v>223001</v>
      </c>
      <c r="B36" s="21" t="s">
        <v>320</v>
      </c>
      <c r="C36" s="20">
        <v>3184.29</v>
      </c>
      <c r="D36" s="20">
        <v>3184.29</v>
      </c>
      <c r="E36" s="2">
        <f>SUM(D36/C36*100)</f>
        <v>100</v>
      </c>
      <c r="F36" s="3" t="s">
        <v>341</v>
      </c>
    </row>
    <row r="37" spans="1:6" ht="36" customHeight="1">
      <c r="A37" s="23">
        <v>223003</v>
      </c>
      <c r="B37" s="21" t="s">
        <v>86</v>
      </c>
      <c r="C37" s="20">
        <v>1660.62</v>
      </c>
      <c r="D37" s="20">
        <v>1660.62</v>
      </c>
      <c r="E37" s="2">
        <f t="shared" si="1"/>
        <v>100</v>
      </c>
      <c r="F37" s="3" t="s">
        <v>87</v>
      </c>
    </row>
    <row r="38" spans="1:6" ht="34.5">
      <c r="A38" s="23">
        <v>223004</v>
      </c>
      <c r="B38" s="21" t="s">
        <v>88</v>
      </c>
      <c r="C38" s="20">
        <v>500</v>
      </c>
      <c r="D38" s="20">
        <v>500</v>
      </c>
      <c r="E38" s="2">
        <f t="shared" si="1"/>
        <v>100</v>
      </c>
      <c r="F38" s="3" t="s">
        <v>379</v>
      </c>
    </row>
    <row r="39" spans="1:6" ht="16.5" customHeight="1">
      <c r="A39" s="23">
        <v>242</v>
      </c>
      <c r="B39" s="21" t="s">
        <v>89</v>
      </c>
      <c r="C39" s="2">
        <v>74.33</v>
      </c>
      <c r="D39" s="2">
        <v>70.33</v>
      </c>
      <c r="E39" s="2">
        <f t="shared" si="1"/>
        <v>94.61859276200727</v>
      </c>
      <c r="F39" s="3" t="s">
        <v>90</v>
      </c>
    </row>
    <row r="40" spans="1:6" ht="45.75">
      <c r="A40" s="166">
        <v>292017</v>
      </c>
      <c r="B40" s="4" t="s">
        <v>358</v>
      </c>
      <c r="C40" s="2">
        <v>218</v>
      </c>
      <c r="D40" s="2">
        <v>218</v>
      </c>
      <c r="E40" s="2">
        <f>SUM(D40/C40*100)</f>
        <v>100</v>
      </c>
      <c r="F40" s="3" t="s">
        <v>380</v>
      </c>
    </row>
    <row r="41" spans="1:6" ht="51" customHeight="1">
      <c r="A41" s="166">
        <v>292027</v>
      </c>
      <c r="B41" s="4" t="s">
        <v>363</v>
      </c>
      <c r="C41" s="2">
        <v>222.58</v>
      </c>
      <c r="D41" s="2">
        <v>222.58</v>
      </c>
      <c r="E41" s="2">
        <f t="shared" si="1"/>
        <v>100</v>
      </c>
      <c r="F41" s="3" t="s">
        <v>704</v>
      </c>
    </row>
    <row r="42" spans="1:6" ht="34.5">
      <c r="A42" s="33">
        <v>292027</v>
      </c>
      <c r="B42" s="21" t="s">
        <v>321</v>
      </c>
      <c r="C42" s="20">
        <v>200</v>
      </c>
      <c r="D42" s="20">
        <v>200</v>
      </c>
      <c r="E42" s="2">
        <f t="shared" si="1"/>
        <v>100</v>
      </c>
      <c r="F42" s="3" t="s">
        <v>381</v>
      </c>
    </row>
    <row r="43" spans="1:6" s="164" customFormat="1" ht="15">
      <c r="A43" s="161" t="s">
        <v>710</v>
      </c>
      <c r="B43" s="162"/>
      <c r="C43" s="163"/>
      <c r="D43" s="163"/>
      <c r="E43" s="44"/>
      <c r="F43" s="225"/>
    </row>
    <row r="44" spans="1:6" s="164" customFormat="1" ht="15">
      <c r="A44" t="s">
        <v>711</v>
      </c>
      <c r="F44" s="220"/>
    </row>
    <row r="45" spans="1:6" s="164" customFormat="1" ht="15">
      <c r="A45" t="s">
        <v>712</v>
      </c>
      <c r="F45" s="220"/>
    </row>
    <row r="46" spans="1:6" s="164" customFormat="1" ht="15">
      <c r="A46" s="164" t="s">
        <v>713</v>
      </c>
      <c r="F46" s="220"/>
    </row>
    <row r="47" spans="1:6" s="164" customFormat="1" ht="15">
      <c r="A47" s="161" t="s">
        <v>714</v>
      </c>
      <c r="F47" s="220"/>
    </row>
    <row r="48" spans="1:6" s="164" customFormat="1" ht="15">
      <c r="A48" s="161" t="s">
        <v>715</v>
      </c>
      <c r="B48" s="162"/>
      <c r="C48" s="163"/>
      <c r="D48" s="163"/>
      <c r="E48" s="44"/>
      <c r="F48" s="225"/>
    </row>
    <row r="49" spans="1:6" s="164" customFormat="1" ht="15">
      <c r="A49" s="161" t="s">
        <v>716</v>
      </c>
      <c r="B49" s="162"/>
      <c r="C49" s="163"/>
      <c r="D49" s="163"/>
      <c r="E49" s="44"/>
      <c r="F49" s="225"/>
    </row>
    <row r="50" spans="1:6" s="164" customFormat="1" ht="15">
      <c r="A50" s="161" t="s">
        <v>717</v>
      </c>
      <c r="B50" s="162"/>
      <c r="C50" s="163"/>
      <c r="D50" s="163"/>
      <c r="E50" s="44"/>
      <c r="F50" s="225"/>
    </row>
    <row r="51" spans="1:6" s="164" customFormat="1" ht="15">
      <c r="A51" s="161"/>
      <c r="B51" s="162"/>
      <c r="C51" s="163"/>
      <c r="D51" s="163"/>
      <c r="E51" s="44"/>
      <c r="F51" s="225"/>
    </row>
    <row r="52" spans="1:6" s="164" customFormat="1" ht="15">
      <c r="A52" s="161"/>
      <c r="B52" s="162"/>
      <c r="C52" s="163"/>
      <c r="D52" s="163"/>
      <c r="E52" s="44"/>
      <c r="F52" s="225"/>
    </row>
    <row r="53" spans="1:6" s="164" customFormat="1" ht="15">
      <c r="A53" s="161"/>
      <c r="B53" s="162"/>
      <c r="C53" s="163"/>
      <c r="D53" s="163"/>
      <c r="E53" s="44"/>
      <c r="F53" s="225"/>
    </row>
    <row r="54" spans="1:6" s="164" customFormat="1" ht="15">
      <c r="A54" s="161"/>
      <c r="B54" s="162"/>
      <c r="C54" s="163"/>
      <c r="D54" s="163"/>
      <c r="E54" s="44"/>
      <c r="F54" s="225"/>
    </row>
    <row r="55" spans="1:6" s="164" customFormat="1" ht="15">
      <c r="A55" s="161"/>
      <c r="B55" s="162"/>
      <c r="C55" s="163"/>
      <c r="D55" s="163"/>
      <c r="E55" s="44"/>
      <c r="F55" s="225"/>
    </row>
    <row r="56" spans="1:6" s="164" customFormat="1" ht="15">
      <c r="A56" s="161"/>
      <c r="B56" s="162"/>
      <c r="C56" s="163"/>
      <c r="D56" s="163"/>
      <c r="E56" s="44"/>
      <c r="F56" s="225"/>
    </row>
    <row r="57" spans="2:6" s="164" customFormat="1" ht="15">
      <c r="B57" s="162"/>
      <c r="C57" s="163"/>
      <c r="D57" s="163"/>
      <c r="E57" s="44"/>
      <c r="F57" s="225"/>
    </row>
    <row r="58" spans="1:6" s="164" customFormat="1" ht="15">
      <c r="A58" s="161"/>
      <c r="B58" s="162"/>
      <c r="C58" s="163"/>
      <c r="D58" s="163"/>
      <c r="E58" s="44"/>
      <c r="F58" s="225"/>
    </row>
    <row r="59" spans="1:6" s="164" customFormat="1" ht="15">
      <c r="A59" s="161"/>
      <c r="B59" s="162"/>
      <c r="C59" s="163"/>
      <c r="D59" s="163"/>
      <c r="E59" s="44"/>
      <c r="F59" s="225"/>
    </row>
    <row r="60" spans="1:6" ht="30">
      <c r="A60" s="22" t="s">
        <v>91</v>
      </c>
      <c r="B60" s="29" t="s">
        <v>54</v>
      </c>
      <c r="C60" s="29" t="s">
        <v>92</v>
      </c>
      <c r="D60" s="100" t="s">
        <v>20</v>
      </c>
      <c r="E60" s="41" t="s">
        <v>55</v>
      </c>
      <c r="F60" s="42" t="s">
        <v>56</v>
      </c>
    </row>
    <row r="61" spans="1:6" ht="15.75">
      <c r="A61" s="17">
        <v>300</v>
      </c>
      <c r="B61" s="17" t="s">
        <v>93</v>
      </c>
      <c r="C61" s="25">
        <f>SUM(C62:C79)</f>
        <v>456600.44000000006</v>
      </c>
      <c r="D61" s="25">
        <f>SUM(D62:D79)</f>
        <v>456600.44000000006</v>
      </c>
      <c r="E61" s="39">
        <f>SUM(C61/D61*100)</f>
        <v>100</v>
      </c>
      <c r="F61" s="224"/>
    </row>
    <row r="62" spans="1:6" ht="23.25">
      <c r="A62" s="31">
        <v>311</v>
      </c>
      <c r="B62" s="21" t="s">
        <v>94</v>
      </c>
      <c r="C62" s="20">
        <v>54</v>
      </c>
      <c r="D62" s="20">
        <v>54</v>
      </c>
      <c r="E62" s="2">
        <f aca="true" t="shared" si="2" ref="E62:E79">SUM(D62/C62*100)</f>
        <v>100</v>
      </c>
      <c r="F62" s="3" t="s">
        <v>95</v>
      </c>
    </row>
    <row r="63" spans="1:6" ht="57">
      <c r="A63" s="23">
        <v>312001</v>
      </c>
      <c r="B63" s="21" t="s">
        <v>96</v>
      </c>
      <c r="C63" s="20">
        <v>187</v>
      </c>
      <c r="D63" s="20">
        <v>187</v>
      </c>
      <c r="E63" s="2">
        <f t="shared" si="2"/>
        <v>100</v>
      </c>
      <c r="F63" s="3" t="s">
        <v>382</v>
      </c>
    </row>
    <row r="64" spans="1:6" ht="45.75">
      <c r="A64" s="23">
        <v>312001</v>
      </c>
      <c r="B64" s="21" t="s">
        <v>359</v>
      </c>
      <c r="C64" s="20">
        <v>6000</v>
      </c>
      <c r="D64" s="20">
        <v>6000</v>
      </c>
      <c r="E64" s="2">
        <f t="shared" si="2"/>
        <v>100</v>
      </c>
      <c r="F64" s="3" t="s">
        <v>383</v>
      </c>
    </row>
    <row r="65" spans="1:6" ht="34.5">
      <c r="A65" s="228">
        <v>312001</v>
      </c>
      <c r="B65" s="4" t="s">
        <v>361</v>
      </c>
      <c r="C65" s="2">
        <v>4427.92</v>
      </c>
      <c r="D65" s="2">
        <v>4427.92</v>
      </c>
      <c r="E65" s="2">
        <f t="shared" si="2"/>
        <v>100</v>
      </c>
      <c r="F65" s="3" t="s">
        <v>384</v>
      </c>
    </row>
    <row r="66" spans="1:6" ht="34.5">
      <c r="A66" s="228">
        <v>312001</v>
      </c>
      <c r="B66" s="4" t="s">
        <v>362</v>
      </c>
      <c r="C66" s="2">
        <v>781.36</v>
      </c>
      <c r="D66" s="2">
        <v>781.36</v>
      </c>
      <c r="E66" s="2">
        <f>SUM(D66/C66*100)</f>
        <v>100</v>
      </c>
      <c r="F66" s="3" t="s">
        <v>385</v>
      </c>
    </row>
    <row r="67" spans="1:6" ht="15">
      <c r="A67" s="23">
        <v>312001</v>
      </c>
      <c r="B67" s="4" t="s">
        <v>318</v>
      </c>
      <c r="C67" s="2">
        <v>3535.73</v>
      </c>
      <c r="D67" s="2">
        <v>3535.73</v>
      </c>
      <c r="E67" s="2">
        <f>SUM(D67/C67*100)</f>
        <v>100</v>
      </c>
      <c r="F67" s="3" t="s">
        <v>386</v>
      </c>
    </row>
    <row r="68" spans="1:6" ht="15">
      <c r="A68" s="40">
        <v>312001</v>
      </c>
      <c r="B68" s="4" t="s">
        <v>360</v>
      </c>
      <c r="C68" s="2">
        <v>138.56</v>
      </c>
      <c r="D68" s="2">
        <v>138.56</v>
      </c>
      <c r="E68" s="2">
        <f t="shared" si="2"/>
        <v>100</v>
      </c>
      <c r="F68" s="3" t="s">
        <v>387</v>
      </c>
    </row>
    <row r="69" spans="1:6" s="27" customFormat="1" ht="15">
      <c r="A69" s="105"/>
      <c r="B69" s="148"/>
      <c r="C69" s="153"/>
      <c r="D69" s="153"/>
      <c r="E69" s="153"/>
      <c r="F69" s="155"/>
    </row>
    <row r="70" spans="1:6" s="27" customFormat="1" ht="15">
      <c r="A70" s="105"/>
      <c r="B70" s="148"/>
      <c r="C70" s="153"/>
      <c r="D70" s="153"/>
      <c r="E70" s="153"/>
      <c r="F70" s="155"/>
    </row>
    <row r="71" spans="1:6" s="27" customFormat="1" ht="15">
      <c r="A71" s="105"/>
      <c r="B71" s="148"/>
      <c r="C71" s="153"/>
      <c r="D71" s="153"/>
      <c r="E71" s="153"/>
      <c r="F71" s="155"/>
    </row>
    <row r="72" spans="1:6" s="27" customFormat="1" ht="15">
      <c r="A72" s="105"/>
      <c r="B72" s="148"/>
      <c r="C72" s="153"/>
      <c r="D72" s="153"/>
      <c r="E72" s="153"/>
      <c r="F72" s="155"/>
    </row>
    <row r="73" spans="1:6" ht="30">
      <c r="A73" s="22" t="s">
        <v>91</v>
      </c>
      <c r="B73" s="29" t="s">
        <v>54</v>
      </c>
      <c r="C73" s="29" t="s">
        <v>92</v>
      </c>
      <c r="D73" s="100" t="s">
        <v>20</v>
      </c>
      <c r="E73" s="41" t="s">
        <v>55</v>
      </c>
      <c r="F73" s="42" t="s">
        <v>56</v>
      </c>
    </row>
    <row r="74" spans="1:9" ht="45.75">
      <c r="A74" s="23">
        <v>312012</v>
      </c>
      <c r="B74" s="21" t="s">
        <v>340</v>
      </c>
      <c r="C74" s="20">
        <v>425772.77</v>
      </c>
      <c r="D74" s="20">
        <v>425772.77</v>
      </c>
      <c r="E74" s="2">
        <f t="shared" si="2"/>
        <v>100</v>
      </c>
      <c r="F74" s="3" t="s">
        <v>338</v>
      </c>
      <c r="I74" s="13"/>
    </row>
    <row r="75" spans="1:9" ht="45.75">
      <c r="A75" s="23">
        <v>312012</v>
      </c>
      <c r="B75" s="21" t="s">
        <v>97</v>
      </c>
      <c r="C75" s="20">
        <v>10232.86</v>
      </c>
      <c r="D75" s="20">
        <v>10232.86</v>
      </c>
      <c r="E75" s="2">
        <f t="shared" si="2"/>
        <v>100</v>
      </c>
      <c r="F75" s="3" t="s">
        <v>98</v>
      </c>
      <c r="I75" s="13"/>
    </row>
    <row r="76" spans="1:9" ht="45.75">
      <c r="A76" s="23">
        <v>312012</v>
      </c>
      <c r="B76" s="21" t="s">
        <v>99</v>
      </c>
      <c r="C76" s="20">
        <v>2241</v>
      </c>
      <c r="D76" s="20">
        <v>2241</v>
      </c>
      <c r="E76" s="2">
        <f t="shared" si="2"/>
        <v>100</v>
      </c>
      <c r="F76" s="3" t="s">
        <v>100</v>
      </c>
      <c r="I76" s="13"/>
    </row>
    <row r="77" spans="1:6" ht="57">
      <c r="A77" s="23">
        <v>312012</v>
      </c>
      <c r="B77" s="21" t="s">
        <v>101</v>
      </c>
      <c r="C77" s="20">
        <v>2869.09</v>
      </c>
      <c r="D77" s="20">
        <v>2869.09</v>
      </c>
      <c r="E77" s="2">
        <f t="shared" si="2"/>
        <v>100</v>
      </c>
      <c r="F77" s="3" t="s">
        <v>388</v>
      </c>
    </row>
    <row r="78" spans="1:6" ht="68.25">
      <c r="A78" s="23">
        <v>312012</v>
      </c>
      <c r="B78" s="21" t="s">
        <v>102</v>
      </c>
      <c r="C78" s="20">
        <v>315.15</v>
      </c>
      <c r="D78" s="20">
        <v>315.15</v>
      </c>
      <c r="E78" s="2">
        <f t="shared" si="2"/>
        <v>100</v>
      </c>
      <c r="F78" s="3" t="s">
        <v>389</v>
      </c>
    </row>
    <row r="79" spans="1:6" ht="90.75">
      <c r="A79" s="23">
        <v>312012</v>
      </c>
      <c r="B79" s="21" t="s">
        <v>103</v>
      </c>
      <c r="C79" s="20">
        <v>45</v>
      </c>
      <c r="D79" s="20">
        <v>45</v>
      </c>
      <c r="E79" s="2">
        <f t="shared" si="2"/>
        <v>100</v>
      </c>
      <c r="F79" s="3" t="s">
        <v>339</v>
      </c>
    </row>
    <row r="80" spans="1:6" ht="18.75">
      <c r="A80" s="27"/>
      <c r="B80" s="24" t="s">
        <v>104</v>
      </c>
      <c r="C80" s="25">
        <f>SUM(C8,C24,C61)</f>
        <v>722385.27</v>
      </c>
      <c r="D80" s="25">
        <f>SUM(D8,D24,D61)</f>
        <v>722381.27</v>
      </c>
      <c r="E80" s="25"/>
      <c r="F80" s="226"/>
    </row>
    <row r="81" spans="1:6" ht="15">
      <c r="A81" s="27"/>
      <c r="B81" s="26"/>
      <c r="C81" s="28"/>
      <c r="D81" s="28"/>
      <c r="E81" s="44"/>
      <c r="F81" s="226"/>
    </row>
    <row r="83" spans="2:5" ht="15.75">
      <c r="B83" s="36" t="s">
        <v>105</v>
      </c>
      <c r="C83" s="13"/>
      <c r="D83" s="13"/>
      <c r="E83" s="6"/>
    </row>
    <row r="85" spans="1:6" ht="30">
      <c r="A85" s="22" t="s">
        <v>106</v>
      </c>
      <c r="B85" s="29" t="s">
        <v>54</v>
      </c>
      <c r="C85" s="30" t="s">
        <v>107</v>
      </c>
      <c r="D85" s="175" t="s">
        <v>21</v>
      </c>
      <c r="E85" s="131" t="s">
        <v>108</v>
      </c>
      <c r="F85" s="42" t="s">
        <v>109</v>
      </c>
    </row>
    <row r="86" spans="1:6" ht="15">
      <c r="A86" s="31"/>
      <c r="B86" s="50"/>
      <c r="C86" s="52">
        <v>0</v>
      </c>
      <c r="D86" s="52">
        <v>0</v>
      </c>
      <c r="E86" s="51"/>
      <c r="F86" s="227"/>
    </row>
    <row r="87" spans="1:6" ht="18.75">
      <c r="A87" s="27"/>
      <c r="B87" s="24" t="s">
        <v>110</v>
      </c>
      <c r="C87" s="53">
        <f>SUM(C86:C86)</f>
        <v>0</v>
      </c>
      <c r="D87" s="53">
        <f>SUM(D86:D86)</f>
        <v>0</v>
      </c>
      <c r="E87" s="48"/>
      <c r="F87" s="226"/>
    </row>
    <row r="88" spans="1:6" ht="18.75">
      <c r="A88" s="27"/>
      <c r="B88" s="34"/>
      <c r="C88" s="55"/>
      <c r="D88" s="55"/>
      <c r="E88" s="56"/>
      <c r="F88" s="226"/>
    </row>
    <row r="89" spans="1:10" ht="15">
      <c r="A89" s="162"/>
      <c r="B89" s="26"/>
      <c r="C89" s="28"/>
      <c r="D89" s="28"/>
      <c r="E89" s="44"/>
      <c r="F89" s="226"/>
      <c r="J89" s="13"/>
    </row>
    <row r="90" spans="3:10" ht="15.75" thickBot="1">
      <c r="C90" s="13"/>
      <c r="D90" s="13"/>
      <c r="E90" s="43"/>
      <c r="J90" s="13"/>
    </row>
    <row r="91" spans="1:6" ht="19.5" thickBot="1">
      <c r="A91" s="46" t="s">
        <v>111</v>
      </c>
      <c r="B91" s="47"/>
      <c r="C91" s="45">
        <f>SUM(C80,C87)</f>
        <v>722385.27</v>
      </c>
      <c r="D91" s="45">
        <f>SUM(D80,D87)</f>
        <v>722381.27</v>
      </c>
      <c r="E91" s="244">
        <f>SUM(D91/C91*100)</f>
        <v>99.99944627885338</v>
      </c>
      <c r="F91" s="226"/>
    </row>
    <row r="92" spans="2:4" s="340" customFormat="1" ht="15">
      <c r="B92" s="341" t="s">
        <v>364</v>
      </c>
      <c r="C92" s="342">
        <v>722385.27</v>
      </c>
      <c r="D92" s="342">
        <v>722381.27</v>
      </c>
    </row>
    <row r="93" spans="2:4" s="340" customFormat="1" ht="15">
      <c r="B93" s="341" t="s">
        <v>365</v>
      </c>
      <c r="C93" s="343">
        <f>SUM(C92-C91)</f>
        <v>0</v>
      </c>
      <c r="D93" s="343">
        <f>SUM(D92-D91)</f>
        <v>0</v>
      </c>
    </row>
    <row r="94" spans="7:8" ht="15">
      <c r="G94" s="164"/>
      <c r="H94" s="164"/>
    </row>
  </sheetData>
  <sheetProtection/>
  <mergeCells count="1">
    <mergeCell ref="A1:G1"/>
  </mergeCells>
  <printOptions/>
  <pageMargins left="0.98425196850393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10.7109375" style="0" bestFit="1" customWidth="1"/>
    <col min="2" max="2" width="24.421875" style="0" customWidth="1"/>
    <col min="3" max="3" width="10.28125" style="0" bestFit="1" customWidth="1"/>
    <col min="4" max="4" width="10.8515625" style="0" customWidth="1"/>
    <col min="5" max="5" width="10.7109375" style="0" bestFit="1" customWidth="1"/>
  </cols>
  <sheetData>
    <row r="1" spans="1:6" ht="15">
      <c r="A1" s="259"/>
      <c r="B1" s="259"/>
      <c r="C1" s="259"/>
      <c r="D1" s="259"/>
      <c r="E1" s="259"/>
      <c r="F1" s="220"/>
    </row>
    <row r="2" ht="15.75">
      <c r="B2" s="14" t="s">
        <v>493</v>
      </c>
    </row>
    <row r="3" ht="15.75">
      <c r="B3" s="14"/>
    </row>
    <row r="4" spans="1:5" ht="30">
      <c r="A4" s="22" t="s">
        <v>53</v>
      </c>
      <c r="B4" s="29" t="s">
        <v>54</v>
      </c>
      <c r="C4" s="29" t="s">
        <v>107</v>
      </c>
      <c r="D4" s="100" t="s">
        <v>18</v>
      </c>
      <c r="E4" s="29" t="s">
        <v>56</v>
      </c>
    </row>
    <row r="5" spans="1:5" ht="15">
      <c r="A5" s="18">
        <v>212003</v>
      </c>
      <c r="B5" s="228" t="s">
        <v>1</v>
      </c>
      <c r="C5" s="270">
        <v>200</v>
      </c>
      <c r="D5" s="270">
        <v>903</v>
      </c>
      <c r="E5" s="18"/>
    </row>
    <row r="6" spans="1:5" ht="15">
      <c r="A6" s="215">
        <v>223001</v>
      </c>
      <c r="B6" s="40" t="s">
        <v>349</v>
      </c>
      <c r="C6" s="57">
        <v>5100</v>
      </c>
      <c r="D6" s="344" t="s">
        <v>454</v>
      </c>
      <c r="E6" s="345"/>
    </row>
    <row r="7" spans="1:5" ht="15">
      <c r="A7" s="18">
        <v>223002</v>
      </c>
      <c r="B7" s="228" t="s">
        <v>718</v>
      </c>
      <c r="C7" s="270">
        <v>700</v>
      </c>
      <c r="D7" s="270">
        <v>960</v>
      </c>
      <c r="E7" s="18"/>
    </row>
    <row r="8" spans="1:5" ht="15">
      <c r="A8" s="18">
        <v>292012</v>
      </c>
      <c r="B8" s="228" t="s">
        <v>455</v>
      </c>
      <c r="C8" s="270">
        <v>0</v>
      </c>
      <c r="D8" s="270">
        <v>1569</v>
      </c>
      <c r="E8" s="18"/>
    </row>
    <row r="9" spans="1:5" ht="15">
      <c r="A9" s="18">
        <v>292017</v>
      </c>
      <c r="B9" s="228" t="s">
        <v>447</v>
      </c>
      <c r="C9" s="270">
        <v>0</v>
      </c>
      <c r="D9" s="270">
        <v>66.69</v>
      </c>
      <c r="E9" s="18"/>
    </row>
    <row r="10" spans="1:5" ht="15">
      <c r="A10" s="18">
        <v>331001</v>
      </c>
      <c r="B10" s="228" t="s">
        <v>456</v>
      </c>
      <c r="C10" s="270">
        <v>0</v>
      </c>
      <c r="D10" s="270">
        <v>11293.95</v>
      </c>
      <c r="E10" s="18"/>
    </row>
    <row r="11" spans="1:5" ht="15">
      <c r="A11" s="18">
        <v>312001</v>
      </c>
      <c r="B11" s="228" t="s">
        <v>457</v>
      </c>
      <c r="C11" s="270">
        <v>0</v>
      </c>
      <c r="D11" s="270">
        <v>1993.05</v>
      </c>
      <c r="E11" s="18"/>
    </row>
    <row r="12" spans="1:5" ht="15">
      <c r="A12" s="18">
        <v>312011</v>
      </c>
      <c r="B12" s="271" t="s">
        <v>458</v>
      </c>
      <c r="C12" s="270">
        <v>0</v>
      </c>
      <c r="D12" s="270">
        <v>138.56</v>
      </c>
      <c r="E12" s="18"/>
    </row>
    <row r="13" spans="1:5" ht="15">
      <c r="A13" s="18">
        <v>312007</v>
      </c>
      <c r="B13" s="271" t="s">
        <v>448</v>
      </c>
      <c r="C13" s="270">
        <v>0</v>
      </c>
      <c r="D13" s="270">
        <v>5480.92</v>
      </c>
      <c r="E13" s="18"/>
    </row>
    <row r="14" spans="1:5" s="170" customFormat="1" ht="15.75">
      <c r="A14" s="185"/>
      <c r="B14" s="185" t="s">
        <v>0</v>
      </c>
      <c r="C14" s="186">
        <f>SUM(C5:C13)</f>
        <v>6000</v>
      </c>
      <c r="D14" s="186">
        <f>SUM(D5:D13)</f>
        <v>22405.170000000006</v>
      </c>
      <c r="E14" s="185"/>
    </row>
    <row r="15" spans="3:4" ht="15">
      <c r="C15" s="13"/>
      <c r="D15" s="13"/>
    </row>
    <row r="16" spans="3:4" ht="15">
      <c r="C16" s="13"/>
      <c r="D16" s="13"/>
    </row>
    <row r="17" spans="3:4" ht="15">
      <c r="C17" s="13"/>
      <c r="D17" s="13"/>
    </row>
    <row r="18" spans="1:4" ht="15.75">
      <c r="A18" s="262" t="s">
        <v>449</v>
      </c>
      <c r="C18" s="13"/>
      <c r="D18" s="13"/>
    </row>
    <row r="19" spans="1:5" ht="30">
      <c r="A19" s="22" t="s">
        <v>53</v>
      </c>
      <c r="B19" s="29" t="s">
        <v>54</v>
      </c>
      <c r="C19" s="29" t="s">
        <v>107</v>
      </c>
      <c r="D19" s="100" t="s">
        <v>18</v>
      </c>
      <c r="E19" s="29" t="s">
        <v>56</v>
      </c>
    </row>
    <row r="20" spans="1:5" ht="15">
      <c r="A20" s="18">
        <v>332001</v>
      </c>
      <c r="B20" s="228" t="s">
        <v>456</v>
      </c>
      <c r="C20" s="54">
        <v>0</v>
      </c>
      <c r="D20" s="54">
        <v>15109.6</v>
      </c>
      <c r="E20" s="18"/>
    </row>
    <row r="21" spans="1:5" ht="15">
      <c r="A21" s="18">
        <v>322001</v>
      </c>
      <c r="B21" s="228" t="s">
        <v>457</v>
      </c>
      <c r="C21" s="54">
        <v>0</v>
      </c>
      <c r="D21" s="54">
        <v>2666.4</v>
      </c>
      <c r="E21" s="18"/>
    </row>
    <row r="22" spans="1:5" s="263" customFormat="1" ht="31.5">
      <c r="A22" s="264"/>
      <c r="B22" s="265" t="s">
        <v>450</v>
      </c>
      <c r="C22" s="266">
        <f>SUM(C20:C21)</f>
        <v>0</v>
      </c>
      <c r="D22" s="266">
        <f>SUM(D20:D21)</f>
        <v>17776</v>
      </c>
      <c r="E22" s="267"/>
    </row>
  </sheetData>
  <sheetProtection/>
  <printOptions/>
  <pageMargins left="1.3385826771653544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43">
      <selection activeCell="G24" sqref="G24"/>
    </sheetView>
  </sheetViews>
  <sheetFormatPr defaultColWidth="9.140625" defaultRowHeight="15"/>
  <cols>
    <col min="1" max="1" width="12.28125" style="0" bestFit="1" customWidth="1"/>
    <col min="2" max="2" width="23.57421875" style="0" customWidth="1"/>
    <col min="3" max="3" width="13.8515625" style="0" customWidth="1"/>
    <col min="4" max="4" width="17.140625" style="0" customWidth="1"/>
  </cols>
  <sheetData>
    <row r="1" spans="1:7" ht="18.75">
      <c r="A1" s="409" t="s">
        <v>495</v>
      </c>
      <c r="B1" s="411"/>
      <c r="C1" s="411"/>
      <c r="D1" s="411"/>
      <c r="E1" s="411"/>
      <c r="F1" s="411"/>
      <c r="G1" s="1"/>
    </row>
    <row r="2" spans="1:7" ht="15.75">
      <c r="A2" s="59"/>
      <c r="B2" s="62"/>
      <c r="C2" s="62"/>
      <c r="D2" s="62"/>
      <c r="E2" s="62"/>
      <c r="F2" s="62"/>
      <c r="G2" s="1"/>
    </row>
    <row r="3" spans="1:7" ht="15.75">
      <c r="A3" s="1"/>
      <c r="B3" s="65" t="s">
        <v>496</v>
      </c>
      <c r="C3" s="1"/>
      <c r="D3" s="1"/>
      <c r="E3" s="1"/>
      <c r="F3" s="1"/>
      <c r="G3" s="1"/>
    </row>
    <row r="4" spans="1:7" ht="18.75">
      <c r="A4" s="1"/>
      <c r="B4" s="63"/>
      <c r="C4" s="1"/>
      <c r="D4" s="1"/>
      <c r="E4" s="1"/>
      <c r="F4" s="1"/>
      <c r="G4" s="1"/>
    </row>
    <row r="5" spans="1:7" ht="15">
      <c r="A5" s="41" t="s">
        <v>112</v>
      </c>
      <c r="B5" s="42" t="s">
        <v>113</v>
      </c>
      <c r="C5" s="42" t="s">
        <v>92</v>
      </c>
      <c r="D5" s="176" t="s">
        <v>114</v>
      </c>
      <c r="E5" s="42" t="s">
        <v>115</v>
      </c>
      <c r="F5" s="41" t="s">
        <v>116</v>
      </c>
      <c r="G5" s="1"/>
    </row>
    <row r="6" spans="1:7" ht="15">
      <c r="A6" s="41" t="s">
        <v>117</v>
      </c>
      <c r="B6" s="41" t="s">
        <v>118</v>
      </c>
      <c r="C6" s="39">
        <f>SUM(C7:C16)</f>
        <v>144630.41000000003</v>
      </c>
      <c r="D6" s="39">
        <f>SUM(D7:D16)</f>
        <v>144630.41000000003</v>
      </c>
      <c r="E6" s="39">
        <f>SUM(D6/C6*100)</f>
        <v>100</v>
      </c>
      <c r="F6" s="40"/>
      <c r="G6" s="1"/>
    </row>
    <row r="7" spans="1:8" ht="15">
      <c r="A7" s="67" t="s">
        <v>119</v>
      </c>
      <c r="B7" s="4" t="s">
        <v>120</v>
      </c>
      <c r="C7" s="2">
        <v>86676.93</v>
      </c>
      <c r="D7" s="2">
        <v>86676.93</v>
      </c>
      <c r="E7" s="39">
        <f>SUM(D7/C7*100)</f>
        <v>100</v>
      </c>
      <c r="F7" s="40"/>
      <c r="G7" s="1"/>
      <c r="H7" s="177"/>
    </row>
    <row r="8" spans="1:8" ht="15">
      <c r="A8" s="67" t="s">
        <v>10</v>
      </c>
      <c r="B8" s="4" t="s">
        <v>142</v>
      </c>
      <c r="C8" s="2">
        <v>6.4</v>
      </c>
      <c r="D8" s="2">
        <v>6.4</v>
      </c>
      <c r="E8" s="39">
        <f>SUM(D8/C8*100)</f>
        <v>100</v>
      </c>
      <c r="F8" s="40"/>
      <c r="G8" s="1"/>
      <c r="H8" s="177"/>
    </row>
    <row r="9" spans="1:8" ht="15">
      <c r="A9" s="67" t="s">
        <v>121</v>
      </c>
      <c r="B9" s="4" t="s">
        <v>122</v>
      </c>
      <c r="C9" s="2">
        <v>28808.26</v>
      </c>
      <c r="D9" s="2">
        <v>28808.26</v>
      </c>
      <c r="E9" s="39">
        <f aca="true" t="shared" si="0" ref="E9:E53">SUM(D9/C9*100)</f>
        <v>100</v>
      </c>
      <c r="F9" s="60"/>
      <c r="G9" s="1"/>
      <c r="H9" s="177"/>
    </row>
    <row r="10" spans="1:8" ht="15">
      <c r="A10" s="67" t="s">
        <v>123</v>
      </c>
      <c r="B10" s="4" t="s">
        <v>124</v>
      </c>
      <c r="C10" s="2">
        <v>10577.44</v>
      </c>
      <c r="D10" s="2">
        <v>10577.44</v>
      </c>
      <c r="E10" s="39">
        <f t="shared" si="0"/>
        <v>100</v>
      </c>
      <c r="F10" s="60"/>
      <c r="G10" s="1"/>
      <c r="H10" s="13"/>
    </row>
    <row r="11" spans="1:7" ht="15">
      <c r="A11" s="67" t="s">
        <v>125</v>
      </c>
      <c r="B11" s="4" t="s">
        <v>126</v>
      </c>
      <c r="C11" s="2">
        <v>2540.21</v>
      </c>
      <c r="D11" s="2">
        <v>2540.21</v>
      </c>
      <c r="E11" s="39">
        <f t="shared" si="0"/>
        <v>100</v>
      </c>
      <c r="F11" s="60"/>
      <c r="G11" s="1"/>
    </row>
    <row r="12" spans="1:7" ht="15">
      <c r="A12" s="67" t="s">
        <v>127</v>
      </c>
      <c r="B12" s="4" t="s">
        <v>128</v>
      </c>
      <c r="C12" s="2">
        <v>1773.39</v>
      </c>
      <c r="D12" s="2">
        <v>1773.39</v>
      </c>
      <c r="E12" s="39">
        <f t="shared" si="0"/>
        <v>100</v>
      </c>
      <c r="F12" s="60"/>
      <c r="G12" s="1"/>
    </row>
    <row r="13" spans="1:7" ht="15">
      <c r="A13" s="67" t="s">
        <v>129</v>
      </c>
      <c r="B13" s="4" t="s">
        <v>130</v>
      </c>
      <c r="C13" s="2">
        <v>11490.65</v>
      </c>
      <c r="D13" s="2">
        <v>11490.65</v>
      </c>
      <c r="E13" s="39">
        <f t="shared" si="0"/>
        <v>100</v>
      </c>
      <c r="F13" s="60"/>
      <c r="G13" s="1"/>
    </row>
    <row r="14" spans="1:7" ht="15">
      <c r="A14" s="67" t="s">
        <v>131</v>
      </c>
      <c r="B14" s="4" t="s">
        <v>132</v>
      </c>
      <c r="C14" s="2">
        <v>555.79</v>
      </c>
      <c r="D14" s="2">
        <v>555.79</v>
      </c>
      <c r="E14" s="39">
        <f t="shared" si="0"/>
        <v>100</v>
      </c>
      <c r="F14" s="60"/>
      <c r="G14" s="1"/>
    </row>
    <row r="15" spans="1:7" ht="15">
      <c r="A15" s="67" t="s">
        <v>133</v>
      </c>
      <c r="B15" s="4" t="s">
        <v>134</v>
      </c>
      <c r="C15" s="2">
        <v>1265.89</v>
      </c>
      <c r="D15" s="2">
        <v>1265.89</v>
      </c>
      <c r="E15" s="39">
        <f t="shared" si="0"/>
        <v>100</v>
      </c>
      <c r="F15" s="60"/>
      <c r="G15" s="1"/>
    </row>
    <row r="16" spans="1:7" ht="15">
      <c r="A16" s="78" t="s">
        <v>135</v>
      </c>
      <c r="B16" s="4" t="s">
        <v>136</v>
      </c>
      <c r="C16" s="2">
        <v>935.45</v>
      </c>
      <c r="D16" s="2">
        <v>935.45</v>
      </c>
      <c r="E16" s="39">
        <f t="shared" si="0"/>
        <v>100</v>
      </c>
      <c r="F16" s="40"/>
      <c r="G16" s="1"/>
    </row>
    <row r="17" spans="1:7" ht="15">
      <c r="A17" s="77" t="s">
        <v>137</v>
      </c>
      <c r="B17" s="41" t="s">
        <v>22</v>
      </c>
      <c r="C17" s="39">
        <f>SUM(C18:C23)</f>
        <v>3556.96</v>
      </c>
      <c r="D17" s="39">
        <f>SUM(D18:D23)</f>
        <v>3556.96</v>
      </c>
      <c r="E17" s="39">
        <f t="shared" si="0"/>
        <v>100</v>
      </c>
      <c r="F17" s="40"/>
      <c r="G17" s="1"/>
    </row>
    <row r="18" spans="1:7" ht="15">
      <c r="A18" s="78" t="s">
        <v>119</v>
      </c>
      <c r="B18" s="4" t="s">
        <v>120</v>
      </c>
      <c r="C18" s="2">
        <v>478.55</v>
      </c>
      <c r="D18" s="2">
        <v>478.55</v>
      </c>
      <c r="E18" s="39">
        <f t="shared" si="0"/>
        <v>100</v>
      </c>
      <c r="F18" s="40"/>
      <c r="G18" s="1"/>
    </row>
    <row r="19" spans="1:7" ht="15">
      <c r="A19" s="78" t="s">
        <v>10</v>
      </c>
      <c r="B19" s="4" t="s">
        <v>322</v>
      </c>
      <c r="C19" s="2">
        <v>54.7</v>
      </c>
      <c r="D19" s="2">
        <v>54.7</v>
      </c>
      <c r="E19" s="39">
        <f t="shared" si="0"/>
        <v>100</v>
      </c>
      <c r="F19" s="40"/>
      <c r="G19" s="1"/>
    </row>
    <row r="20" spans="1:7" ht="15">
      <c r="A20" s="78" t="s">
        <v>121</v>
      </c>
      <c r="B20" s="4" t="s">
        <v>323</v>
      </c>
      <c r="C20" s="2">
        <v>20</v>
      </c>
      <c r="D20" s="2">
        <v>20</v>
      </c>
      <c r="E20" s="39">
        <f t="shared" si="0"/>
        <v>100</v>
      </c>
      <c r="F20" s="40"/>
      <c r="G20" s="1"/>
    </row>
    <row r="21" spans="1:7" ht="15">
      <c r="A21" s="79" t="s">
        <v>123</v>
      </c>
      <c r="B21" s="4" t="s">
        <v>138</v>
      </c>
      <c r="C21" s="2">
        <v>153.88</v>
      </c>
      <c r="D21" s="2">
        <v>153.88</v>
      </c>
      <c r="E21" s="39">
        <f t="shared" si="0"/>
        <v>100</v>
      </c>
      <c r="F21" s="40"/>
      <c r="G21" s="1"/>
    </row>
    <row r="22" spans="1:7" ht="15">
      <c r="A22" s="79" t="s">
        <v>125</v>
      </c>
      <c r="B22" s="4" t="s">
        <v>139</v>
      </c>
      <c r="C22" s="2">
        <v>41</v>
      </c>
      <c r="D22" s="2">
        <v>41</v>
      </c>
      <c r="E22" s="39">
        <f t="shared" si="0"/>
        <v>100</v>
      </c>
      <c r="F22" s="40"/>
      <c r="G22" s="1"/>
    </row>
    <row r="23" spans="1:7" ht="15">
      <c r="A23" s="79" t="s">
        <v>129</v>
      </c>
      <c r="B23" s="4" t="s">
        <v>140</v>
      </c>
      <c r="C23" s="2">
        <v>2808.83</v>
      </c>
      <c r="D23" s="2">
        <v>2808.83</v>
      </c>
      <c r="E23" s="39">
        <f t="shared" si="0"/>
        <v>100</v>
      </c>
      <c r="F23" s="40"/>
      <c r="G23" s="1"/>
    </row>
    <row r="24" spans="1:7" ht="15">
      <c r="A24" s="66" t="s">
        <v>141</v>
      </c>
      <c r="B24" s="41" t="s">
        <v>50</v>
      </c>
      <c r="C24" s="39">
        <f>SUM(C25:C29)</f>
        <v>2869.09</v>
      </c>
      <c r="D24" s="39">
        <f>SUM(D25:D29)</f>
        <v>2869.09</v>
      </c>
      <c r="E24" s="39">
        <f t="shared" si="0"/>
        <v>100</v>
      </c>
      <c r="F24" s="40"/>
      <c r="G24" s="1"/>
    </row>
    <row r="25" spans="1:7" ht="15">
      <c r="A25" s="67" t="s">
        <v>119</v>
      </c>
      <c r="B25" s="4" t="s">
        <v>120</v>
      </c>
      <c r="C25" s="2">
        <v>2072.44</v>
      </c>
      <c r="D25" s="2">
        <v>2072.44</v>
      </c>
      <c r="E25" s="39">
        <f t="shared" si="0"/>
        <v>100</v>
      </c>
      <c r="F25" s="40"/>
      <c r="G25" s="1"/>
    </row>
    <row r="26" spans="1:7" ht="15">
      <c r="A26" s="67">
        <v>631001</v>
      </c>
      <c r="B26" s="4" t="s">
        <v>142</v>
      </c>
      <c r="C26" s="2">
        <v>18.76</v>
      </c>
      <c r="D26" s="2">
        <v>18.76</v>
      </c>
      <c r="E26" s="39">
        <f t="shared" si="0"/>
        <v>100</v>
      </c>
      <c r="F26" s="40"/>
      <c r="G26" s="1"/>
    </row>
    <row r="27" spans="1:7" ht="15">
      <c r="A27" s="67" t="s">
        <v>121</v>
      </c>
      <c r="B27" s="4" t="s">
        <v>122</v>
      </c>
      <c r="C27" s="2">
        <v>489.26</v>
      </c>
      <c r="D27" s="2">
        <v>489.26</v>
      </c>
      <c r="E27" s="39">
        <f t="shared" si="0"/>
        <v>100</v>
      </c>
      <c r="F27" s="40"/>
      <c r="G27" s="1"/>
    </row>
    <row r="28" spans="1:7" ht="15">
      <c r="A28" s="67" t="s">
        <v>123</v>
      </c>
      <c r="B28" s="4" t="s">
        <v>143</v>
      </c>
      <c r="C28" s="2">
        <v>153.54</v>
      </c>
      <c r="D28" s="2">
        <v>153.54</v>
      </c>
      <c r="E28" s="39">
        <f t="shared" si="0"/>
        <v>100</v>
      </c>
      <c r="F28" s="40"/>
      <c r="G28" s="1"/>
    </row>
    <row r="29" spans="1:7" ht="15">
      <c r="A29" s="67" t="s">
        <v>129</v>
      </c>
      <c r="B29" s="4" t="s">
        <v>144</v>
      </c>
      <c r="C29" s="2">
        <v>135.09</v>
      </c>
      <c r="D29" s="2">
        <v>135.09</v>
      </c>
      <c r="E29" s="39">
        <f t="shared" si="0"/>
        <v>100</v>
      </c>
      <c r="F29" s="40"/>
      <c r="G29" s="1"/>
    </row>
    <row r="30" spans="1:7" ht="15">
      <c r="A30" s="66" t="s">
        <v>145</v>
      </c>
      <c r="B30" s="41" t="s">
        <v>146</v>
      </c>
      <c r="C30" s="39">
        <f>SUM(C31:C31)</f>
        <v>1319.9</v>
      </c>
      <c r="D30" s="39">
        <f>SUM(D31:D31)</f>
        <v>1319.9</v>
      </c>
      <c r="E30" s="39">
        <f t="shared" si="0"/>
        <v>100</v>
      </c>
      <c r="F30" s="41"/>
      <c r="G30" s="1"/>
    </row>
    <row r="31" spans="1:7" ht="15">
      <c r="A31" s="67">
        <v>651002</v>
      </c>
      <c r="B31" s="4" t="s">
        <v>23</v>
      </c>
      <c r="C31" s="2">
        <v>1319.9</v>
      </c>
      <c r="D31" s="2">
        <v>1319.9</v>
      </c>
      <c r="E31" s="39">
        <f t="shared" si="0"/>
        <v>100</v>
      </c>
      <c r="F31" s="40"/>
      <c r="G31" s="1"/>
    </row>
    <row r="32" spans="1:7" ht="15">
      <c r="A32" s="66" t="s">
        <v>24</v>
      </c>
      <c r="B32" s="41" t="s">
        <v>25</v>
      </c>
      <c r="C32" s="39">
        <f>SUM(C33)</f>
        <v>187</v>
      </c>
      <c r="D32" s="39">
        <f>SUM(D33)</f>
        <v>187</v>
      </c>
      <c r="E32" s="39">
        <f>SUM(D32/C32*100)</f>
        <v>100</v>
      </c>
      <c r="F32" s="41"/>
      <c r="G32" s="1"/>
    </row>
    <row r="33" spans="1:7" ht="15">
      <c r="A33" s="67">
        <v>637027</v>
      </c>
      <c r="B33" s="4" t="s">
        <v>26</v>
      </c>
      <c r="C33" s="2">
        <v>187</v>
      </c>
      <c r="D33" s="2">
        <v>187</v>
      </c>
      <c r="E33" s="39">
        <f>SUM(D33/C33*100)</f>
        <v>100</v>
      </c>
      <c r="F33" s="41"/>
      <c r="G33" s="1"/>
    </row>
    <row r="34" spans="1:7" ht="15">
      <c r="A34" s="66" t="s">
        <v>27</v>
      </c>
      <c r="B34" s="41" t="s">
        <v>28</v>
      </c>
      <c r="C34" s="39">
        <f>SUM(C35)</f>
        <v>400</v>
      </c>
      <c r="D34" s="39">
        <f>SUM(D35)</f>
        <v>400</v>
      </c>
      <c r="E34" s="39">
        <f>SUM(D34/C34*100)</f>
        <v>100</v>
      </c>
      <c r="F34" s="41"/>
      <c r="G34" s="1"/>
    </row>
    <row r="35" spans="1:7" ht="15">
      <c r="A35" s="67">
        <v>637027</v>
      </c>
      <c r="B35" s="4" t="s">
        <v>29</v>
      </c>
      <c r="C35" s="2">
        <v>400</v>
      </c>
      <c r="D35" s="2">
        <v>400</v>
      </c>
      <c r="E35" s="39">
        <f>SUM(D35/C35*100)</f>
        <v>100</v>
      </c>
      <c r="F35" s="41"/>
      <c r="G35" s="1"/>
    </row>
    <row r="36" spans="1:7" ht="15">
      <c r="A36" s="66" t="s">
        <v>147</v>
      </c>
      <c r="B36" s="41" t="s">
        <v>148</v>
      </c>
      <c r="C36" s="39">
        <f>SUM(C37:C38)</f>
        <v>7837.68</v>
      </c>
      <c r="D36" s="39">
        <f>SUM(D37:D38)</f>
        <v>7837.68</v>
      </c>
      <c r="E36" s="39">
        <f t="shared" si="0"/>
        <v>100</v>
      </c>
      <c r="F36" s="40"/>
      <c r="G36" s="1"/>
    </row>
    <row r="37" spans="1:7" ht="15">
      <c r="A37" s="67" t="s">
        <v>149</v>
      </c>
      <c r="B37" s="4" t="s">
        <v>150</v>
      </c>
      <c r="C37" s="2">
        <v>6064.54</v>
      </c>
      <c r="D37" s="2">
        <v>6064.54</v>
      </c>
      <c r="E37" s="39">
        <f t="shared" si="0"/>
        <v>100</v>
      </c>
      <c r="F37" s="40"/>
      <c r="G37" s="1"/>
    </row>
    <row r="38" spans="1:7" ht="15">
      <c r="A38" s="67" t="s">
        <v>151</v>
      </c>
      <c r="B38" s="4" t="s">
        <v>152</v>
      </c>
      <c r="C38" s="2">
        <v>1773.14</v>
      </c>
      <c r="D38" s="2">
        <v>1773.14</v>
      </c>
      <c r="E38" s="39">
        <f t="shared" si="0"/>
        <v>100</v>
      </c>
      <c r="F38" s="40"/>
      <c r="G38" s="1"/>
    </row>
    <row r="39" spans="1:7" ht="15">
      <c r="A39" s="66" t="s">
        <v>153</v>
      </c>
      <c r="B39" s="41" t="s">
        <v>154</v>
      </c>
      <c r="C39" s="39">
        <f>SUM(C40:C41)</f>
        <v>21492.76</v>
      </c>
      <c r="D39" s="39">
        <f>SUM(D40:D41)</f>
        <v>21492.76</v>
      </c>
      <c r="E39" s="39">
        <f t="shared" si="0"/>
        <v>100</v>
      </c>
      <c r="F39" s="40"/>
      <c r="G39" s="1"/>
    </row>
    <row r="40" spans="1:7" ht="15">
      <c r="A40" s="67" t="s">
        <v>155</v>
      </c>
      <c r="B40" s="4" t="s">
        <v>366</v>
      </c>
      <c r="C40" s="2">
        <v>16504.82</v>
      </c>
      <c r="D40" s="2">
        <v>16504.82</v>
      </c>
      <c r="E40" s="39">
        <f t="shared" si="0"/>
        <v>100</v>
      </c>
      <c r="F40" s="40"/>
      <c r="G40" s="1"/>
    </row>
    <row r="41" spans="1:7" ht="15">
      <c r="A41" s="67" t="s">
        <v>156</v>
      </c>
      <c r="B41" s="4" t="s">
        <v>157</v>
      </c>
      <c r="C41" s="2">
        <v>4987.94</v>
      </c>
      <c r="D41" s="2">
        <v>4987.94</v>
      </c>
      <c r="E41" s="39">
        <f t="shared" si="0"/>
        <v>100</v>
      </c>
      <c r="F41" s="40"/>
      <c r="G41" s="1"/>
    </row>
    <row r="42" spans="1:7" ht="15">
      <c r="A42" s="41" t="s">
        <v>158</v>
      </c>
      <c r="B42" s="41" t="s">
        <v>159</v>
      </c>
      <c r="C42" s="39">
        <f>SUM(C43:C46)</f>
        <v>6234.01</v>
      </c>
      <c r="D42" s="39">
        <f>SUM(D43:D46)</f>
        <v>6234.01</v>
      </c>
      <c r="E42" s="39">
        <f t="shared" si="0"/>
        <v>100</v>
      </c>
      <c r="F42" s="40"/>
      <c r="G42" s="1"/>
    </row>
    <row r="43" spans="1:7" ht="15">
      <c r="A43" s="67" t="s">
        <v>160</v>
      </c>
      <c r="B43" s="4" t="s">
        <v>161</v>
      </c>
      <c r="C43" s="2">
        <v>3572.71</v>
      </c>
      <c r="D43" s="2">
        <v>3572.71</v>
      </c>
      <c r="E43" s="39">
        <f t="shared" si="0"/>
        <v>100</v>
      </c>
      <c r="F43" s="40"/>
      <c r="G43" s="1"/>
    </row>
    <row r="44" spans="1:7" ht="15">
      <c r="A44" s="67" t="s">
        <v>162</v>
      </c>
      <c r="B44" s="4" t="s">
        <v>163</v>
      </c>
      <c r="C44" s="2">
        <v>94.5</v>
      </c>
      <c r="D44" s="2">
        <v>94.5</v>
      </c>
      <c r="E44" s="39">
        <f t="shared" si="0"/>
        <v>100</v>
      </c>
      <c r="F44" s="40"/>
      <c r="G44" s="1"/>
    </row>
    <row r="45" spans="1:7" ht="15">
      <c r="A45" s="67" t="s">
        <v>164</v>
      </c>
      <c r="B45" s="4" t="s">
        <v>165</v>
      </c>
      <c r="C45" s="2">
        <v>1944.54</v>
      </c>
      <c r="D45" s="2">
        <v>1944.54</v>
      </c>
      <c r="E45" s="39">
        <f t="shared" si="0"/>
        <v>100</v>
      </c>
      <c r="F45" s="40"/>
      <c r="G45" s="1"/>
    </row>
    <row r="46" spans="1:7" ht="15">
      <c r="A46" s="67" t="s">
        <v>166</v>
      </c>
      <c r="B46" s="4" t="s">
        <v>167</v>
      </c>
      <c r="C46" s="2">
        <v>622.26</v>
      </c>
      <c r="D46" s="2">
        <v>622.26</v>
      </c>
      <c r="E46" s="39">
        <f t="shared" si="0"/>
        <v>100</v>
      </c>
      <c r="F46" s="57"/>
      <c r="G46" s="1"/>
    </row>
    <row r="47" spans="1:7" ht="15">
      <c r="A47" s="41" t="s">
        <v>367</v>
      </c>
      <c r="B47" s="41" t="s">
        <v>368</v>
      </c>
      <c r="C47" s="39">
        <f>SUM(C48)</f>
        <v>8603.2</v>
      </c>
      <c r="D47" s="39">
        <f>SUM(D48)</f>
        <v>8603.2</v>
      </c>
      <c r="E47" s="39">
        <f>SUM(D47/C47*100)</f>
        <v>100</v>
      </c>
      <c r="F47" s="57"/>
      <c r="G47" s="1"/>
    </row>
    <row r="48" spans="1:7" ht="15">
      <c r="A48" s="67" t="s">
        <v>369</v>
      </c>
      <c r="B48" s="4" t="s">
        <v>370</v>
      </c>
      <c r="C48" s="2">
        <v>8603.2</v>
      </c>
      <c r="D48" s="2">
        <v>8603.2</v>
      </c>
      <c r="E48" s="39">
        <f>SUM(D48/C48*100)</f>
        <v>100</v>
      </c>
      <c r="F48" s="57"/>
      <c r="G48" s="1"/>
    </row>
    <row r="49" spans="1:7" ht="15">
      <c r="A49" s="41" t="s">
        <v>371</v>
      </c>
      <c r="B49" s="41" t="s">
        <v>372</v>
      </c>
      <c r="C49" s="39">
        <f>SUM(C50)</f>
        <v>6702.18</v>
      </c>
      <c r="D49" s="39">
        <f>SUM(D50)</f>
        <v>6702.18</v>
      </c>
      <c r="E49" s="39">
        <f>SUM(D49/C49*100)</f>
        <v>100</v>
      </c>
      <c r="F49" s="57"/>
      <c r="G49" s="1"/>
    </row>
    <row r="50" spans="1:7" ht="15">
      <c r="A50" s="67" t="s">
        <v>373</v>
      </c>
      <c r="B50" s="4" t="s">
        <v>336</v>
      </c>
      <c r="C50" s="2">
        <v>6702.18</v>
      </c>
      <c r="D50" s="2">
        <v>6702.18</v>
      </c>
      <c r="E50" s="39">
        <f>SUM(D50/C50*100)</f>
        <v>100</v>
      </c>
      <c r="F50" s="57"/>
      <c r="G50" s="1"/>
    </row>
    <row r="51" spans="1:7" ht="15">
      <c r="A51" s="66" t="s">
        <v>168</v>
      </c>
      <c r="B51" s="41" t="s">
        <v>169</v>
      </c>
      <c r="C51" s="39">
        <f>SUM(C52:C53)</f>
        <v>4504.87</v>
      </c>
      <c r="D51" s="39">
        <f>SUM(D52:D53)</f>
        <v>4504.87</v>
      </c>
      <c r="E51" s="39">
        <f t="shared" si="0"/>
        <v>100</v>
      </c>
      <c r="F51" s="57"/>
      <c r="G51" s="1"/>
    </row>
    <row r="52" spans="1:7" ht="15">
      <c r="A52" s="67" t="s">
        <v>170</v>
      </c>
      <c r="B52" s="4" t="s">
        <v>171</v>
      </c>
      <c r="C52" s="2">
        <v>1939.23</v>
      </c>
      <c r="D52" s="2">
        <v>1939.23</v>
      </c>
      <c r="E52" s="39">
        <f t="shared" si="0"/>
        <v>100</v>
      </c>
      <c r="F52" s="57"/>
      <c r="G52" s="1"/>
    </row>
    <row r="53" spans="1:7" ht="15.75" thickBot="1">
      <c r="A53" s="67" t="s">
        <v>172</v>
      </c>
      <c r="B53" s="8" t="s">
        <v>390</v>
      </c>
      <c r="C53" s="68">
        <v>2565.64</v>
      </c>
      <c r="D53" s="68">
        <v>2565.64</v>
      </c>
      <c r="E53" s="39">
        <f t="shared" si="0"/>
        <v>100</v>
      </c>
      <c r="F53" s="57"/>
      <c r="G53" s="1"/>
    </row>
    <row r="54" spans="1:7" ht="32.25" thickBot="1">
      <c r="A54" s="64"/>
      <c r="B54" s="80" t="s">
        <v>173</v>
      </c>
      <c r="C54" s="45">
        <f>SUM(C6,C17,C24,C30,C32,C34,C36,C39,C42,C47,C49,C51)</f>
        <v>208338.06000000003</v>
      </c>
      <c r="D54" s="45">
        <f>SUM(D6,D17,D24,D30,D32,D34,D36,D39,D42,D47,D49,D51)</f>
        <v>208338.06000000003</v>
      </c>
      <c r="E54" s="39">
        <f>SUM(D54/C54*100)</f>
        <v>100</v>
      </c>
      <c r="F54" s="44"/>
      <c r="G54" s="1"/>
    </row>
    <row r="55" spans="1:7" ht="15.75">
      <c r="A55" s="64"/>
      <c r="B55" s="201"/>
      <c r="C55" s="145"/>
      <c r="D55" s="145"/>
      <c r="E55" s="125"/>
      <c r="F55" s="44"/>
      <c r="G55" s="1"/>
    </row>
    <row r="56" spans="1:7" ht="15.75">
      <c r="A56" s="64"/>
      <c r="B56" s="201"/>
      <c r="C56" s="145"/>
      <c r="D56" s="145"/>
      <c r="E56" s="125"/>
      <c r="F56" s="44"/>
      <c r="G56" s="1"/>
    </row>
    <row r="57" spans="1:7" ht="15.75">
      <c r="A57" s="64"/>
      <c r="B57" s="201"/>
      <c r="C57" s="145"/>
      <c r="D57" s="145"/>
      <c r="E57" s="125"/>
      <c r="F57" s="44"/>
      <c r="G57" s="1"/>
    </row>
    <row r="58" spans="1:7" ht="15.75">
      <c r="A58" s="64"/>
      <c r="B58" s="76" t="s">
        <v>719</v>
      </c>
      <c r="C58" s="44"/>
      <c r="D58" s="44"/>
      <c r="E58" s="44"/>
      <c r="F58" s="44"/>
      <c r="G58" s="1"/>
    </row>
    <row r="59" spans="1:7" ht="15.75" thickBot="1">
      <c r="A59" s="412"/>
      <c r="B59" s="413"/>
      <c r="C59" s="413"/>
      <c r="D59" s="413"/>
      <c r="E59" s="413"/>
      <c r="F59" s="413"/>
      <c r="G59" s="61"/>
    </row>
    <row r="60" spans="1:7" ht="15.75" thickBot="1">
      <c r="A60" s="69" t="s">
        <v>112</v>
      </c>
      <c r="B60" s="70" t="s">
        <v>54</v>
      </c>
      <c r="C60" s="70" t="s">
        <v>107</v>
      </c>
      <c r="D60" s="71" t="s">
        <v>174</v>
      </c>
      <c r="E60" s="70" t="s">
        <v>115</v>
      </c>
      <c r="F60" s="41" t="s">
        <v>116</v>
      </c>
      <c r="G60" s="1"/>
    </row>
    <row r="61" spans="1:7" ht="39">
      <c r="A61" s="79" t="s">
        <v>374</v>
      </c>
      <c r="B61" s="72" t="s">
        <v>375</v>
      </c>
      <c r="C61" s="2">
        <v>37768.43</v>
      </c>
      <c r="D61" s="2">
        <v>37768.43</v>
      </c>
      <c r="E61" s="39">
        <f>SUM(D61/C61*100)</f>
        <v>100</v>
      </c>
      <c r="F61" s="11"/>
      <c r="G61" s="1"/>
    </row>
    <row r="62" spans="1:7" ht="15.75">
      <c r="A62" s="73"/>
      <c r="B62" s="74" t="s">
        <v>52</v>
      </c>
      <c r="C62" s="75">
        <f>SUM(C61:C61)</f>
        <v>37768.43</v>
      </c>
      <c r="D62" s="75">
        <f>SUM(D61:D61)</f>
        <v>37768.43</v>
      </c>
      <c r="E62" s="39">
        <f>SUM(D62/C62*100)</f>
        <v>100</v>
      </c>
      <c r="F62" s="57"/>
      <c r="G62" s="1"/>
    </row>
    <row r="63" spans="1:7" ht="15">
      <c r="A63" s="7"/>
      <c r="B63" s="7"/>
      <c r="C63" s="6"/>
      <c r="D63" s="6"/>
      <c r="E63" s="6"/>
      <c r="F63" s="6"/>
      <c r="G63" s="1"/>
    </row>
    <row r="64" spans="1:7" ht="15">
      <c r="A64" s="7"/>
      <c r="B64" s="7"/>
      <c r="C64" s="6"/>
      <c r="D64" s="6"/>
      <c r="E64" s="6"/>
      <c r="F64" s="6"/>
      <c r="G64" s="1"/>
    </row>
    <row r="65" spans="1:7" ht="15">
      <c r="A65" s="7"/>
      <c r="B65" s="7"/>
      <c r="C65" s="6"/>
      <c r="D65" s="6"/>
      <c r="E65" s="6"/>
      <c r="F65" s="6"/>
      <c r="G65" s="1"/>
    </row>
    <row r="66" spans="1:7" ht="19.5">
      <c r="A66" s="82" t="s">
        <v>175</v>
      </c>
      <c r="B66" s="83"/>
      <c r="C66" s="81">
        <f>SUM(C54,C62)</f>
        <v>246106.49000000002</v>
      </c>
      <c r="D66" s="81">
        <f>SUM(D54,D62)</f>
        <v>246106.49000000002</v>
      </c>
      <c r="E66" s="39">
        <f>SUM(D66/C66*100)</f>
        <v>100</v>
      </c>
      <c r="F66" s="44"/>
      <c r="G66" s="1"/>
    </row>
    <row r="67" spans="2:5" ht="15">
      <c r="B67" s="246" t="s">
        <v>364</v>
      </c>
      <c r="C67" s="247">
        <v>246106.49</v>
      </c>
      <c r="D67" s="247">
        <v>246106.49</v>
      </c>
      <c r="E67" s="220"/>
    </row>
    <row r="68" spans="2:5" ht="15">
      <c r="B68" s="246" t="s">
        <v>365</v>
      </c>
      <c r="C68" s="248">
        <f>SUM(C67-C66)</f>
        <v>-2.9103830456733704E-11</v>
      </c>
      <c r="D68" s="248">
        <f>SUM(D67-D66)</f>
        <v>-2.9103830456733704E-11</v>
      </c>
      <c r="E68" s="220"/>
    </row>
  </sheetData>
  <sheetProtection/>
  <mergeCells count="2">
    <mergeCell ref="A59:F59"/>
    <mergeCell ref="A1:F1"/>
  </mergeCells>
  <printOptions/>
  <pageMargins left="0.7086614173228347" right="0.7086614173228347" top="0.07874015748031496" bottom="0.0787401574803149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0"/>
  <sheetViews>
    <sheetView zoomScalePageLayoutView="0" workbookViewId="0" topLeftCell="A1">
      <selection activeCell="F242" sqref="F242"/>
    </sheetView>
  </sheetViews>
  <sheetFormatPr defaultColWidth="9.140625" defaultRowHeight="15"/>
  <cols>
    <col min="2" max="2" width="28.7109375" style="0" customWidth="1"/>
    <col min="3" max="3" width="16.00390625" style="0" customWidth="1"/>
    <col min="4" max="4" width="15.8515625" style="0" customWidth="1"/>
    <col min="6" max="6" width="14.00390625" style="229" customWidth="1"/>
  </cols>
  <sheetData>
    <row r="1" spans="1:6" ht="15.75">
      <c r="A1" s="414" t="s">
        <v>498</v>
      </c>
      <c r="B1" s="415"/>
      <c r="C1" s="415"/>
      <c r="D1" s="415"/>
      <c r="E1" s="415"/>
      <c r="F1" s="415"/>
    </row>
    <row r="2" spans="2:4" ht="15.75">
      <c r="B2" s="14"/>
      <c r="D2" s="5"/>
    </row>
    <row r="3" spans="2:4" ht="15.75">
      <c r="B3" s="14" t="s">
        <v>176</v>
      </c>
      <c r="D3" s="5"/>
    </row>
    <row r="4" spans="2:4" ht="15.75">
      <c r="B4" s="14"/>
      <c r="D4" s="5"/>
    </row>
    <row r="5" spans="1:5" ht="18.75">
      <c r="A5" s="34" t="s">
        <v>177</v>
      </c>
      <c r="B5" s="26"/>
      <c r="C5" s="26"/>
      <c r="D5" s="133"/>
      <c r="E5" s="102"/>
    </row>
    <row r="6" spans="1:6" ht="25.5">
      <c r="A6" s="29" t="s">
        <v>178</v>
      </c>
      <c r="B6" s="29" t="s">
        <v>179</v>
      </c>
      <c r="C6" s="100" t="s">
        <v>180</v>
      </c>
      <c r="D6" s="120" t="s">
        <v>181</v>
      </c>
      <c r="E6" s="42" t="s">
        <v>182</v>
      </c>
      <c r="F6" s="110" t="s">
        <v>109</v>
      </c>
    </row>
    <row r="7" spans="1:5" ht="15">
      <c r="A7" s="26"/>
      <c r="B7" s="26"/>
      <c r="C7" s="26"/>
      <c r="D7" s="133"/>
      <c r="E7" s="102"/>
    </row>
    <row r="8" spans="1:6" ht="34.5">
      <c r="A8" s="89" t="s">
        <v>183</v>
      </c>
      <c r="B8" s="18" t="s">
        <v>184</v>
      </c>
      <c r="C8" s="2">
        <v>72432.81</v>
      </c>
      <c r="D8" s="2">
        <v>72432.81</v>
      </c>
      <c r="E8" s="2">
        <f>SUM(D8/C8*100)</f>
        <v>100</v>
      </c>
      <c r="F8" s="249" t="s">
        <v>185</v>
      </c>
    </row>
    <row r="9" spans="1:6" ht="23.25">
      <c r="A9" s="88" t="s">
        <v>186</v>
      </c>
      <c r="B9" s="18" t="s">
        <v>187</v>
      </c>
      <c r="C9" s="2">
        <v>20803.84</v>
      </c>
      <c r="D9" s="2">
        <v>20803.84</v>
      </c>
      <c r="E9" s="2">
        <f>SUM(D9/C9*100)</f>
        <v>100</v>
      </c>
      <c r="F9" s="249" t="s">
        <v>188</v>
      </c>
    </row>
    <row r="10" spans="1:5" ht="15">
      <c r="A10" s="22" t="s">
        <v>189</v>
      </c>
      <c r="B10" s="18"/>
      <c r="C10" s="39">
        <f>SUM(C8:C9)</f>
        <v>93236.65</v>
      </c>
      <c r="D10" s="39">
        <f>SUM(D8:D9)</f>
        <v>93236.65</v>
      </c>
      <c r="E10" s="2">
        <f>SUM(D10/C10*100)</f>
        <v>100</v>
      </c>
    </row>
    <row r="11" spans="1:5" ht="15">
      <c r="A11" s="26"/>
      <c r="B11" s="27"/>
      <c r="C11" s="28"/>
      <c r="D11" s="125"/>
      <c r="E11" s="102"/>
    </row>
    <row r="12" spans="1:5" ht="15">
      <c r="A12" s="26"/>
      <c r="B12" s="27"/>
      <c r="C12" s="28"/>
      <c r="D12" s="125"/>
      <c r="E12" s="102"/>
    </row>
    <row r="13" spans="1:5" ht="15">
      <c r="A13" s="26"/>
      <c r="B13" s="27"/>
      <c r="C13" s="28"/>
      <c r="D13" s="125"/>
      <c r="E13" s="102"/>
    </row>
    <row r="14" spans="1:5" ht="15">
      <c r="A14" s="26"/>
      <c r="B14" s="27"/>
      <c r="C14" s="28"/>
      <c r="D14" s="125"/>
      <c r="E14" s="102"/>
    </row>
    <row r="15" spans="1:6" ht="25.5">
      <c r="A15" s="29" t="s">
        <v>178</v>
      </c>
      <c r="B15" s="29" t="s">
        <v>179</v>
      </c>
      <c r="C15" s="100" t="s">
        <v>180</v>
      </c>
      <c r="D15" s="120" t="s">
        <v>181</v>
      </c>
      <c r="E15" s="42" t="s">
        <v>182</v>
      </c>
      <c r="F15" s="110" t="s">
        <v>109</v>
      </c>
    </row>
    <row r="16" spans="1:6" ht="15">
      <c r="A16" s="18">
        <v>631001</v>
      </c>
      <c r="B16" s="18" t="s">
        <v>237</v>
      </c>
      <c r="C16" s="2">
        <v>6.4</v>
      </c>
      <c r="D16" s="2">
        <v>6.4</v>
      </c>
      <c r="E16" s="2">
        <f>SUM(D16/C16*100)</f>
        <v>100</v>
      </c>
      <c r="F16" s="249" t="s">
        <v>335</v>
      </c>
    </row>
    <row r="17" spans="1:5" ht="15">
      <c r="A17" s="22" t="s">
        <v>194</v>
      </c>
      <c r="B17" s="18"/>
      <c r="C17" s="25">
        <f>SUM(C13:C16)</f>
        <v>6.4</v>
      </c>
      <c r="D17" s="39">
        <f>SUM(D13:D16)</f>
        <v>6.4</v>
      </c>
      <c r="E17" s="2">
        <f>SUM(D17/C17*100)</f>
        <v>100</v>
      </c>
    </row>
    <row r="18" spans="1:5" ht="15">
      <c r="A18" s="26"/>
      <c r="B18" s="27"/>
      <c r="C18" s="28"/>
      <c r="D18" s="125"/>
      <c r="E18" s="153"/>
    </row>
    <row r="19" spans="1:5" ht="15">
      <c r="A19" s="26"/>
      <c r="B19" s="27"/>
      <c r="C19" s="28"/>
      <c r="D19" s="125"/>
      <c r="E19" s="153"/>
    </row>
    <row r="20" spans="1:6" ht="15">
      <c r="A20" s="178"/>
      <c r="B20" s="178"/>
      <c r="C20" s="179"/>
      <c r="D20" s="180"/>
      <c r="E20" s="181"/>
      <c r="F20" s="231"/>
    </row>
    <row r="21" spans="1:5" ht="15">
      <c r="A21" s="26"/>
      <c r="B21" s="27"/>
      <c r="C21" s="28"/>
      <c r="D21" s="125"/>
      <c r="E21" s="102"/>
    </row>
    <row r="22" spans="1:6" ht="25.5">
      <c r="A22" s="29" t="s">
        <v>178</v>
      </c>
      <c r="B22" s="29" t="s">
        <v>179</v>
      </c>
      <c r="C22" s="100" t="s">
        <v>180</v>
      </c>
      <c r="D22" s="120" t="s">
        <v>181</v>
      </c>
      <c r="E22" s="42" t="s">
        <v>182</v>
      </c>
      <c r="F22" s="110" t="s">
        <v>109</v>
      </c>
    </row>
    <row r="23" spans="1:6" ht="34.5">
      <c r="A23" s="18">
        <v>632001</v>
      </c>
      <c r="B23" s="18" t="s">
        <v>190</v>
      </c>
      <c r="C23" s="2">
        <v>5732.93</v>
      </c>
      <c r="D23" s="2">
        <v>5732.93</v>
      </c>
      <c r="E23" s="2">
        <f>SUM(D23/C23*100)</f>
        <v>100</v>
      </c>
      <c r="F23" s="249" t="s">
        <v>357</v>
      </c>
    </row>
    <row r="24" spans="1:8" ht="23.25">
      <c r="A24" s="18">
        <v>632001</v>
      </c>
      <c r="B24" s="18" t="s">
        <v>191</v>
      </c>
      <c r="C24" s="2">
        <v>21892.31</v>
      </c>
      <c r="D24" s="2">
        <v>21892.31</v>
      </c>
      <c r="E24" s="2">
        <f>SUM(D24/C24*100)</f>
        <v>100</v>
      </c>
      <c r="F24" s="249" t="s">
        <v>356</v>
      </c>
      <c r="H24" s="13"/>
    </row>
    <row r="25" spans="1:6" ht="23.25">
      <c r="A25" s="18">
        <v>632002</v>
      </c>
      <c r="B25" s="18" t="s">
        <v>192</v>
      </c>
      <c r="C25" s="2">
        <v>249.95</v>
      </c>
      <c r="D25" s="2">
        <v>249.95</v>
      </c>
      <c r="E25" s="2">
        <f>SUM(D25/C25*100)</f>
        <v>100</v>
      </c>
      <c r="F25" s="249" t="s">
        <v>193</v>
      </c>
    </row>
    <row r="26" spans="1:6" ht="45.75">
      <c r="A26" s="18">
        <v>632003</v>
      </c>
      <c r="B26" s="18" t="s">
        <v>391</v>
      </c>
      <c r="C26" s="2">
        <v>933.07</v>
      </c>
      <c r="D26" s="2">
        <v>933.07</v>
      </c>
      <c r="E26" s="2">
        <f>SUM(D26/C26*100)</f>
        <v>100</v>
      </c>
      <c r="F26" s="249" t="s">
        <v>392</v>
      </c>
    </row>
    <row r="27" spans="1:5" ht="15">
      <c r="A27" s="22" t="s">
        <v>194</v>
      </c>
      <c r="B27" s="18"/>
      <c r="C27" s="25">
        <f>SUM(C23:C26)</f>
        <v>28808.260000000002</v>
      </c>
      <c r="D27" s="39">
        <f>SUM(D23:D26)</f>
        <v>28808.260000000002</v>
      </c>
      <c r="E27" s="2">
        <f>SUM(D27/C27*100)</f>
        <v>100</v>
      </c>
    </row>
    <row r="28" spans="1:5" ht="15">
      <c r="A28" s="26"/>
      <c r="B28" s="27"/>
      <c r="C28" s="27"/>
      <c r="D28" s="105"/>
      <c r="E28" s="61"/>
    </row>
    <row r="29" spans="1:5" ht="15">
      <c r="A29" s="26"/>
      <c r="B29" s="27"/>
      <c r="C29" s="27"/>
      <c r="D29" s="105"/>
      <c r="E29" s="61"/>
    </row>
    <row r="30" spans="1:5" ht="15">
      <c r="A30" s="26"/>
      <c r="B30" s="27"/>
      <c r="C30" s="27"/>
      <c r="D30" s="105"/>
      <c r="E30" s="61"/>
    </row>
    <row r="31" spans="1:5" ht="15">
      <c r="A31" s="26"/>
      <c r="B31" s="27"/>
      <c r="C31" s="27"/>
      <c r="D31" s="105"/>
      <c r="E31" s="61"/>
    </row>
    <row r="32" spans="1:6" ht="25.5">
      <c r="A32" s="29" t="s">
        <v>178</v>
      </c>
      <c r="B32" s="29" t="s">
        <v>179</v>
      </c>
      <c r="C32" s="100" t="s">
        <v>180</v>
      </c>
      <c r="D32" s="120" t="s">
        <v>181</v>
      </c>
      <c r="E32" s="42" t="s">
        <v>182</v>
      </c>
      <c r="F32" s="110" t="s">
        <v>109</v>
      </c>
    </row>
    <row r="33" spans="1:6" ht="90.75">
      <c r="A33" s="40">
        <v>633006</v>
      </c>
      <c r="B33" s="40" t="s">
        <v>195</v>
      </c>
      <c r="C33" s="2">
        <v>3734.54</v>
      </c>
      <c r="D33" s="2">
        <v>3734.54</v>
      </c>
      <c r="E33" s="2">
        <f>SUM(D33/C33*100)</f>
        <v>100</v>
      </c>
      <c r="F33" s="249" t="s">
        <v>393</v>
      </c>
    </row>
    <row r="34" spans="1:6" ht="45.75">
      <c r="A34" s="18">
        <v>633009</v>
      </c>
      <c r="B34" s="18" t="s">
        <v>196</v>
      </c>
      <c r="C34" s="2">
        <v>274.2</v>
      </c>
      <c r="D34" s="134">
        <v>274.2</v>
      </c>
      <c r="E34" s="2">
        <f>SUM(D34/C34*100)</f>
        <v>100</v>
      </c>
      <c r="F34" s="249" t="s">
        <v>197</v>
      </c>
    </row>
    <row r="35" spans="1:6" ht="23.25">
      <c r="A35" s="18">
        <v>633013</v>
      </c>
      <c r="B35" s="18" t="s">
        <v>48</v>
      </c>
      <c r="C35" s="20">
        <v>50.4</v>
      </c>
      <c r="D35" s="2">
        <v>50.4</v>
      </c>
      <c r="E35" s="2">
        <f>SUM(D35/C35*100)</f>
        <v>100</v>
      </c>
      <c r="F35" s="249" t="s">
        <v>394</v>
      </c>
    </row>
    <row r="36" spans="1:6" ht="15">
      <c r="A36" s="22" t="s">
        <v>198</v>
      </c>
      <c r="B36" s="18"/>
      <c r="C36" s="25">
        <f>SUM(C33:C35)</f>
        <v>4059.14</v>
      </c>
      <c r="D36" s="39">
        <f>SUM(D33:D35)</f>
        <v>4059.14</v>
      </c>
      <c r="E36" s="2">
        <f>SUM(D36/C36*100)</f>
        <v>100</v>
      </c>
      <c r="F36" s="232"/>
    </row>
    <row r="37" spans="1:5" ht="15">
      <c r="A37" s="26"/>
      <c r="B37" s="27"/>
      <c r="C37" s="86"/>
      <c r="D37" s="105"/>
      <c r="E37" s="126"/>
    </row>
    <row r="38" spans="1:5" ht="15">
      <c r="A38" s="26"/>
      <c r="B38" s="27"/>
      <c r="C38" s="86"/>
      <c r="D38" s="105"/>
      <c r="E38" s="126"/>
    </row>
    <row r="39" spans="1:6" ht="25.5">
      <c r="A39" s="29" t="s">
        <v>178</v>
      </c>
      <c r="B39" s="29" t="s">
        <v>179</v>
      </c>
      <c r="C39" s="100" t="s">
        <v>180</v>
      </c>
      <c r="D39" s="120" t="s">
        <v>181</v>
      </c>
      <c r="E39" s="42" t="s">
        <v>182</v>
      </c>
      <c r="F39" s="110" t="s">
        <v>109</v>
      </c>
    </row>
    <row r="40" spans="1:6" ht="34.5">
      <c r="A40" s="18">
        <v>634001</v>
      </c>
      <c r="B40" s="18" t="s">
        <v>199</v>
      </c>
      <c r="C40" s="20">
        <v>1572.26</v>
      </c>
      <c r="D40" s="2">
        <v>1572.26</v>
      </c>
      <c r="E40" s="2">
        <f>SUM(D40/C40*100)</f>
        <v>100</v>
      </c>
      <c r="F40" s="249" t="s">
        <v>395</v>
      </c>
    </row>
    <row r="41" spans="1:6" ht="34.5">
      <c r="A41" s="18">
        <v>634002</v>
      </c>
      <c r="B41" s="18" t="s">
        <v>200</v>
      </c>
      <c r="C41" s="20">
        <v>806.08</v>
      </c>
      <c r="D41" s="2">
        <v>806.08</v>
      </c>
      <c r="E41" s="2">
        <f>SUM(D41/C41*100)</f>
        <v>100</v>
      </c>
      <c r="F41" s="249" t="s">
        <v>396</v>
      </c>
    </row>
    <row r="42" spans="1:6" ht="34.5">
      <c r="A42" s="18">
        <v>634003</v>
      </c>
      <c r="B42" s="18" t="s">
        <v>201</v>
      </c>
      <c r="C42" s="2">
        <v>161.87</v>
      </c>
      <c r="D42" s="2">
        <v>161.87</v>
      </c>
      <c r="E42" s="2">
        <f>SUM(D42/C42*100)</f>
        <v>100</v>
      </c>
      <c r="F42" s="3" t="s">
        <v>342</v>
      </c>
    </row>
    <row r="43" spans="1:6" ht="15">
      <c r="A43" s="22" t="s">
        <v>202</v>
      </c>
      <c r="B43" s="18"/>
      <c r="C43" s="25">
        <f>SUM(C40:C42)</f>
        <v>2540.21</v>
      </c>
      <c r="D43" s="39">
        <f>SUM(D40:D42)</f>
        <v>2540.21</v>
      </c>
      <c r="E43" s="2">
        <f>SUM(D43/C43*100)</f>
        <v>100</v>
      </c>
      <c r="F43" s="346"/>
    </row>
    <row r="44" spans="1:6" ht="15">
      <c r="A44" s="26"/>
      <c r="B44" s="27"/>
      <c r="C44" s="28"/>
      <c r="D44" s="125"/>
      <c r="E44" s="153"/>
      <c r="F44" s="237"/>
    </row>
    <row r="45" spans="1:6" ht="15">
      <c r="A45" s="26"/>
      <c r="B45" s="27"/>
      <c r="C45" s="28"/>
      <c r="D45" s="125"/>
      <c r="E45" s="153"/>
      <c r="F45" s="237"/>
    </row>
    <row r="46" spans="1:6" ht="15">
      <c r="A46" s="26"/>
      <c r="B46" s="27"/>
      <c r="C46" s="28"/>
      <c r="D46" s="125"/>
      <c r="E46" s="153"/>
      <c r="F46" s="237"/>
    </row>
    <row r="47" spans="1:6" ht="25.5">
      <c r="A47" s="29" t="s">
        <v>178</v>
      </c>
      <c r="B47" s="29" t="s">
        <v>179</v>
      </c>
      <c r="C47" s="100" t="s">
        <v>180</v>
      </c>
      <c r="D47" s="120" t="s">
        <v>181</v>
      </c>
      <c r="E47" s="42" t="s">
        <v>182</v>
      </c>
      <c r="F47" s="110" t="s">
        <v>109</v>
      </c>
    </row>
    <row r="48" spans="1:6" s="164" customFormat="1" ht="34.5">
      <c r="A48" s="206">
        <v>635004</v>
      </c>
      <c r="B48" s="207" t="s">
        <v>397</v>
      </c>
      <c r="C48" s="250">
        <v>112.8</v>
      </c>
      <c r="D48" s="251">
        <v>112.8</v>
      </c>
      <c r="E48" s="2">
        <f>SUM(D48/C48*100)</f>
        <v>100</v>
      </c>
      <c r="F48" s="253" t="s">
        <v>398</v>
      </c>
    </row>
    <row r="49" spans="1:6" ht="57">
      <c r="A49" s="18">
        <v>635006</v>
      </c>
      <c r="B49" s="18" t="s">
        <v>203</v>
      </c>
      <c r="C49" s="20">
        <v>1032.33</v>
      </c>
      <c r="D49" s="2">
        <v>1032.33</v>
      </c>
      <c r="E49" s="2">
        <f>SUM(D49/C49*100)</f>
        <v>100</v>
      </c>
      <c r="F49" s="249" t="s">
        <v>399</v>
      </c>
    </row>
    <row r="50" spans="1:6" ht="34.5">
      <c r="A50" s="18">
        <v>635009</v>
      </c>
      <c r="B50" s="18" t="s">
        <v>400</v>
      </c>
      <c r="C50" s="20">
        <v>586.84</v>
      </c>
      <c r="D50" s="2">
        <v>586.84</v>
      </c>
      <c r="E50" s="2">
        <f>SUM(D50/C50*100)</f>
        <v>100</v>
      </c>
      <c r="F50" s="249" t="s">
        <v>401</v>
      </c>
    </row>
    <row r="51" spans="1:5" ht="15">
      <c r="A51" s="22" t="s">
        <v>204</v>
      </c>
      <c r="B51" s="18"/>
      <c r="C51" s="25">
        <f>SUM(C48:C50)</f>
        <v>1731.9699999999998</v>
      </c>
      <c r="D51" s="25">
        <f>SUM(D48:D50)</f>
        <v>1731.9699999999998</v>
      </c>
      <c r="E51" s="2">
        <f>SUM(D51/C51*100)</f>
        <v>100</v>
      </c>
    </row>
    <row r="52" spans="1:5" ht="15">
      <c r="A52" s="26"/>
      <c r="B52" s="27"/>
      <c r="C52" s="28"/>
      <c r="D52" s="125"/>
      <c r="E52" s="127"/>
    </row>
    <row r="53" spans="1:5" ht="15">
      <c r="A53" s="26"/>
      <c r="B53" s="27"/>
      <c r="C53" s="28"/>
      <c r="D53" s="125"/>
      <c r="E53" s="127"/>
    </row>
    <row r="54" spans="1:6" ht="25.5">
      <c r="A54" s="29" t="s">
        <v>178</v>
      </c>
      <c r="B54" s="29" t="s">
        <v>205</v>
      </c>
      <c r="C54" s="100" t="s">
        <v>107</v>
      </c>
      <c r="D54" s="120" t="s">
        <v>181</v>
      </c>
      <c r="E54" s="42" t="s">
        <v>182</v>
      </c>
      <c r="F54" s="110" t="s">
        <v>109</v>
      </c>
    </row>
    <row r="55" spans="1:6" ht="34.5">
      <c r="A55" s="18">
        <v>637001</v>
      </c>
      <c r="B55" s="18" t="s">
        <v>206</v>
      </c>
      <c r="C55" s="20">
        <v>230</v>
      </c>
      <c r="D55" s="2">
        <v>230</v>
      </c>
      <c r="E55" s="2">
        <f aca="true" t="shared" si="0" ref="E55:E65">SUM(D55/C55*100)</f>
        <v>100</v>
      </c>
      <c r="F55" s="249" t="s">
        <v>207</v>
      </c>
    </row>
    <row r="56" spans="1:6" ht="34.5">
      <c r="A56" s="18">
        <v>637003</v>
      </c>
      <c r="B56" s="18" t="s">
        <v>208</v>
      </c>
      <c r="C56" s="20">
        <v>355.87</v>
      </c>
      <c r="D56" s="2">
        <v>355.87</v>
      </c>
      <c r="E56" s="2">
        <f t="shared" si="0"/>
        <v>100</v>
      </c>
      <c r="F56" s="249" t="s">
        <v>402</v>
      </c>
    </row>
    <row r="57" spans="1:6" ht="45.75">
      <c r="A57" s="18">
        <v>637004</v>
      </c>
      <c r="B57" s="18" t="s">
        <v>209</v>
      </c>
      <c r="C57" s="20">
        <v>869.82</v>
      </c>
      <c r="D57" s="2">
        <v>869.82</v>
      </c>
      <c r="E57" s="2">
        <f t="shared" si="0"/>
        <v>100</v>
      </c>
      <c r="F57" s="249" t="s">
        <v>403</v>
      </c>
    </row>
    <row r="58" spans="1:6" ht="45.75">
      <c r="A58" s="18">
        <v>637012</v>
      </c>
      <c r="B58" s="18" t="s">
        <v>404</v>
      </c>
      <c r="C58" s="20">
        <v>1762.71</v>
      </c>
      <c r="D58" s="2">
        <v>1762.71</v>
      </c>
      <c r="E58" s="2">
        <f t="shared" si="0"/>
        <v>100</v>
      </c>
      <c r="F58" s="249" t="s">
        <v>405</v>
      </c>
    </row>
    <row r="59" spans="1:6" ht="34.5">
      <c r="A59" s="18">
        <v>637014</v>
      </c>
      <c r="B59" s="18" t="s">
        <v>210</v>
      </c>
      <c r="C59" s="20">
        <v>4072.2</v>
      </c>
      <c r="D59" s="2">
        <v>4072.2</v>
      </c>
      <c r="E59" s="2">
        <f t="shared" si="0"/>
        <v>100</v>
      </c>
      <c r="F59" s="249" t="s">
        <v>211</v>
      </c>
    </row>
    <row r="60" spans="1:6" ht="34.5">
      <c r="A60" s="18">
        <v>637015</v>
      </c>
      <c r="B60" s="18" t="s">
        <v>212</v>
      </c>
      <c r="C60" s="20">
        <v>1068.71</v>
      </c>
      <c r="D60" s="2">
        <v>1068.71</v>
      </c>
      <c r="E60" s="2">
        <f t="shared" si="0"/>
        <v>100</v>
      </c>
      <c r="F60" s="249" t="s">
        <v>213</v>
      </c>
    </row>
    <row r="61" spans="1:6" ht="23.25">
      <c r="A61" s="18">
        <v>637016</v>
      </c>
      <c r="B61" s="18" t="s">
        <v>214</v>
      </c>
      <c r="C61" s="20">
        <v>444.75</v>
      </c>
      <c r="D61" s="2">
        <v>444.75</v>
      </c>
      <c r="E61" s="2">
        <f t="shared" si="0"/>
        <v>100</v>
      </c>
      <c r="F61" s="249" t="s">
        <v>215</v>
      </c>
    </row>
    <row r="62" spans="1:8" ht="23.25">
      <c r="A62" s="18">
        <v>637026</v>
      </c>
      <c r="B62" s="18" t="s">
        <v>216</v>
      </c>
      <c r="C62" s="20">
        <v>611.3</v>
      </c>
      <c r="D62" s="2">
        <v>611.3</v>
      </c>
      <c r="E62" s="2">
        <f t="shared" si="0"/>
        <v>100</v>
      </c>
      <c r="F62" s="249" t="s">
        <v>406</v>
      </c>
      <c r="H62" s="245"/>
    </row>
    <row r="63" spans="1:6" ht="34.5">
      <c r="A63" s="18">
        <v>637027</v>
      </c>
      <c r="B63" s="18" t="s">
        <v>407</v>
      </c>
      <c r="C63" s="20">
        <v>621.63</v>
      </c>
      <c r="D63" s="2">
        <v>621.63</v>
      </c>
      <c r="E63" s="2">
        <f t="shared" si="0"/>
        <v>100</v>
      </c>
      <c r="F63" s="249" t="s">
        <v>408</v>
      </c>
    </row>
    <row r="64" spans="1:6" ht="34.5">
      <c r="A64" s="18">
        <v>637031</v>
      </c>
      <c r="B64" s="18" t="s">
        <v>409</v>
      </c>
      <c r="C64" s="20">
        <v>1453.66</v>
      </c>
      <c r="D64" s="2">
        <v>1453.66</v>
      </c>
      <c r="E64" s="2">
        <f t="shared" si="0"/>
        <v>100</v>
      </c>
      <c r="F64" s="249" t="s">
        <v>410</v>
      </c>
    </row>
    <row r="65" spans="1:5" ht="15">
      <c r="A65" s="22" t="s">
        <v>217</v>
      </c>
      <c r="B65" s="18"/>
      <c r="C65" s="25">
        <f>SUM(C55:C64)</f>
        <v>11490.65</v>
      </c>
      <c r="D65" s="39">
        <f>SUM(D55:D64)</f>
        <v>11490.65</v>
      </c>
      <c r="E65" s="2">
        <f t="shared" si="0"/>
        <v>100</v>
      </c>
    </row>
    <row r="66" spans="1:5" ht="15">
      <c r="A66" s="203"/>
      <c r="B66" s="204"/>
      <c r="C66" s="204"/>
      <c r="D66" s="205"/>
      <c r="E66" s="205"/>
    </row>
    <row r="67" spans="1:5" ht="15">
      <c r="A67" s="167"/>
      <c r="B67" s="27"/>
      <c r="C67" s="27"/>
      <c r="D67" s="124"/>
      <c r="E67" s="44"/>
    </row>
    <row r="68" spans="1:5" ht="15">
      <c r="A68" s="167"/>
      <c r="B68" s="27"/>
      <c r="C68" s="27"/>
      <c r="D68" s="124"/>
      <c r="E68" s="44"/>
    </row>
    <row r="69" spans="1:5" ht="15">
      <c r="A69" s="167"/>
      <c r="B69" s="27"/>
      <c r="C69" s="27"/>
      <c r="D69" s="124"/>
      <c r="E69" s="44"/>
    </row>
    <row r="70" spans="1:6" ht="25.5">
      <c r="A70" s="29" t="s">
        <v>178</v>
      </c>
      <c r="B70" s="29" t="s">
        <v>179</v>
      </c>
      <c r="C70" s="100" t="s">
        <v>180</v>
      </c>
      <c r="D70" s="120" t="s">
        <v>181</v>
      </c>
      <c r="E70" s="42" t="s">
        <v>182</v>
      </c>
      <c r="F70" s="110" t="s">
        <v>109</v>
      </c>
    </row>
    <row r="71" spans="1:6" ht="15">
      <c r="A71" s="18">
        <v>641006</v>
      </c>
      <c r="B71" s="18" t="s">
        <v>218</v>
      </c>
      <c r="C71" s="2">
        <v>477.5</v>
      </c>
      <c r="D71" s="2">
        <v>477.5</v>
      </c>
      <c r="E71" s="2">
        <f>SUM(D71/C71*100)</f>
        <v>100</v>
      </c>
      <c r="F71" s="249" t="s">
        <v>219</v>
      </c>
    </row>
    <row r="72" spans="1:6" ht="15">
      <c r="A72" s="18">
        <v>641006</v>
      </c>
      <c r="B72" s="18" t="s">
        <v>220</v>
      </c>
      <c r="C72" s="2">
        <v>47.05</v>
      </c>
      <c r="D72" s="2">
        <v>47.05</v>
      </c>
      <c r="E72" s="2">
        <f>SUM(D72/C72*100)</f>
        <v>100</v>
      </c>
      <c r="F72" s="249" t="s">
        <v>221</v>
      </c>
    </row>
    <row r="73" spans="1:6" ht="15">
      <c r="A73" s="18">
        <v>641006</v>
      </c>
      <c r="B73" s="18" t="s">
        <v>222</v>
      </c>
      <c r="C73" s="2">
        <v>31.24</v>
      </c>
      <c r="D73" s="2">
        <v>31.24</v>
      </c>
      <c r="E73" s="2">
        <f>SUM(D73/C73*100)</f>
        <v>100</v>
      </c>
      <c r="F73" s="249" t="s">
        <v>221</v>
      </c>
    </row>
    <row r="74" spans="1:8" ht="15">
      <c r="A74" s="22" t="s">
        <v>223</v>
      </c>
      <c r="B74" s="18"/>
      <c r="C74" s="25">
        <f>SUM(C71:C73)</f>
        <v>555.79</v>
      </c>
      <c r="D74" s="39">
        <f>SUM(D71:D73)</f>
        <v>555.79</v>
      </c>
      <c r="E74" s="2">
        <f>SUM(D74/C74*100)</f>
        <v>100</v>
      </c>
      <c r="H74" s="202"/>
    </row>
    <row r="75" spans="1:5" ht="15">
      <c r="A75" s="26"/>
      <c r="B75" s="27"/>
      <c r="C75" s="28"/>
      <c r="D75" s="125"/>
      <c r="E75" s="153"/>
    </row>
    <row r="76" spans="1:5" ht="15">
      <c r="A76" s="26"/>
      <c r="B76" s="27"/>
      <c r="C76" s="28"/>
      <c r="D76" s="125"/>
      <c r="E76" s="153"/>
    </row>
    <row r="77" spans="1:5" ht="15">
      <c r="A77" s="26"/>
      <c r="B77" s="27"/>
      <c r="C77" s="28"/>
      <c r="D77" s="125"/>
      <c r="E77" s="153"/>
    </row>
    <row r="78" spans="1:5" ht="15">
      <c r="A78" s="26"/>
      <c r="B78" s="27"/>
      <c r="C78" s="28"/>
      <c r="D78" s="125"/>
      <c r="E78" s="153"/>
    </row>
    <row r="79" spans="1:6" ht="25.5">
      <c r="A79" s="29" t="s">
        <v>178</v>
      </c>
      <c r="B79" s="29" t="s">
        <v>179</v>
      </c>
      <c r="C79" s="100" t="s">
        <v>180</v>
      </c>
      <c r="D79" s="120" t="s">
        <v>181</v>
      </c>
      <c r="E79" s="42" t="s">
        <v>182</v>
      </c>
      <c r="F79" s="110" t="s">
        <v>109</v>
      </c>
    </row>
    <row r="80" spans="1:6" s="164" customFormat="1" ht="15">
      <c r="A80" s="206">
        <v>642002</v>
      </c>
      <c r="B80" s="207" t="s">
        <v>324</v>
      </c>
      <c r="C80" s="208">
        <v>431</v>
      </c>
      <c r="D80" s="209">
        <v>431</v>
      </c>
      <c r="E80" s="2">
        <f aca="true" t="shared" si="1" ref="E80:E85">SUM(D80/C80*100)</f>
        <v>100</v>
      </c>
      <c r="F80" s="252" t="s">
        <v>343</v>
      </c>
    </row>
    <row r="81" spans="1:6" ht="23.25">
      <c r="A81" s="18">
        <v>642006</v>
      </c>
      <c r="B81" s="99" t="s">
        <v>31</v>
      </c>
      <c r="C81" s="20">
        <v>156.58</v>
      </c>
      <c r="D81" s="2">
        <v>156.58</v>
      </c>
      <c r="E81" s="2">
        <f t="shared" si="1"/>
        <v>100</v>
      </c>
      <c r="F81" s="249" t="s">
        <v>411</v>
      </c>
    </row>
    <row r="82" spans="1:6" ht="23.25">
      <c r="A82" s="18">
        <v>642014</v>
      </c>
      <c r="B82" s="99" t="s">
        <v>358</v>
      </c>
      <c r="C82" s="20">
        <v>500</v>
      </c>
      <c r="D82" s="2">
        <v>500</v>
      </c>
      <c r="E82" s="2">
        <f t="shared" si="1"/>
        <v>100</v>
      </c>
      <c r="F82" s="249" t="s">
        <v>412</v>
      </c>
    </row>
    <row r="83" spans="1:6" ht="15">
      <c r="A83" s="40">
        <v>642015</v>
      </c>
      <c r="B83" s="40" t="s">
        <v>224</v>
      </c>
      <c r="C83" s="2">
        <v>178.31</v>
      </c>
      <c r="D83" s="2">
        <v>178.31</v>
      </c>
      <c r="E83" s="2">
        <f t="shared" si="1"/>
        <v>100</v>
      </c>
      <c r="F83" s="249" t="s">
        <v>225</v>
      </c>
    </row>
    <row r="84" spans="1:5" ht="15">
      <c r="A84" s="22" t="s">
        <v>226</v>
      </c>
      <c r="B84" s="18"/>
      <c r="C84" s="25">
        <f>SUM(C80:C83)</f>
        <v>1265.8899999999999</v>
      </c>
      <c r="D84" s="39">
        <f>SUM(D80:D83)</f>
        <v>1265.8899999999999</v>
      </c>
      <c r="E84" s="2">
        <f t="shared" si="1"/>
        <v>100</v>
      </c>
    </row>
    <row r="85" spans="1:5" ht="18.75">
      <c r="A85" s="17" t="s">
        <v>32</v>
      </c>
      <c r="B85" s="24" t="s">
        <v>52</v>
      </c>
      <c r="C85" s="39">
        <f>SUM(C10,C17,C27,C36,C43,C51,C74,C65,C84)</f>
        <v>143694.96000000002</v>
      </c>
      <c r="D85" s="39">
        <f>SUM(D10,D17,D27,D36,D43,D51,D74,D65,D84)</f>
        <v>143694.96000000002</v>
      </c>
      <c r="E85" s="2">
        <f t="shared" si="1"/>
        <v>100</v>
      </c>
    </row>
    <row r="86" spans="1:5" ht="18.75">
      <c r="A86" s="36"/>
      <c r="B86" s="34"/>
      <c r="C86" s="125"/>
      <c r="D86" s="125"/>
      <c r="E86" s="153"/>
    </row>
    <row r="87" spans="1:5" ht="18.75">
      <c r="A87" s="36"/>
      <c r="B87" s="34"/>
      <c r="C87" s="125"/>
      <c r="D87" s="125"/>
      <c r="E87" s="153"/>
    </row>
    <row r="88" spans="1:5" ht="18.75">
      <c r="A88" s="36"/>
      <c r="B88" s="34"/>
      <c r="C88" s="125"/>
      <c r="D88" s="125"/>
      <c r="E88" s="153"/>
    </row>
    <row r="89" spans="1:5" ht="18.75">
      <c r="A89" s="36"/>
      <c r="B89" s="34"/>
      <c r="C89" s="125"/>
      <c r="D89" s="125"/>
      <c r="E89" s="153"/>
    </row>
    <row r="90" spans="1:4" ht="18.75">
      <c r="A90" s="16" t="s">
        <v>227</v>
      </c>
      <c r="D90" s="5"/>
    </row>
    <row r="91" spans="1:6" ht="25.5">
      <c r="A91" s="29" t="s">
        <v>178</v>
      </c>
      <c r="B91" s="29" t="s">
        <v>179</v>
      </c>
      <c r="C91" s="100" t="s">
        <v>180</v>
      </c>
      <c r="D91" s="120" t="s">
        <v>181</v>
      </c>
      <c r="E91" s="42" t="s">
        <v>182</v>
      </c>
      <c r="F91" s="110" t="s">
        <v>109</v>
      </c>
    </row>
    <row r="92" spans="1:6" ht="23.25">
      <c r="A92" s="106">
        <v>637012</v>
      </c>
      <c r="B92" s="18" t="s">
        <v>228</v>
      </c>
      <c r="C92" s="20">
        <v>920.4</v>
      </c>
      <c r="D92" s="2">
        <v>920.4</v>
      </c>
      <c r="E92" s="2">
        <f>SUM(D92/C92*100)</f>
        <v>100</v>
      </c>
      <c r="F92" s="254" t="s">
        <v>229</v>
      </c>
    </row>
    <row r="93" spans="1:6" ht="23.25">
      <c r="A93" s="106">
        <v>637035</v>
      </c>
      <c r="B93" s="18" t="s">
        <v>325</v>
      </c>
      <c r="C93" s="20">
        <v>15.05</v>
      </c>
      <c r="D93" s="2">
        <v>15.05</v>
      </c>
      <c r="E93" s="2">
        <f>SUM(D93/C93*100)</f>
        <v>100</v>
      </c>
      <c r="F93" s="254" t="s">
        <v>413</v>
      </c>
    </row>
    <row r="94" spans="1:6" ht="15">
      <c r="A94" s="22" t="s">
        <v>217</v>
      </c>
      <c r="B94" s="18"/>
      <c r="C94" s="25">
        <f>SUM(C92:C93)</f>
        <v>935.4499999999999</v>
      </c>
      <c r="D94" s="39">
        <f>SUM(D92:D93)</f>
        <v>935.4499999999999</v>
      </c>
      <c r="E94" s="2">
        <f>SUM(D94/C94*100)</f>
        <v>100</v>
      </c>
      <c r="F94" s="233"/>
    </row>
    <row r="95" spans="1:6" ht="15">
      <c r="A95" s="26"/>
      <c r="B95" s="27"/>
      <c r="C95" s="28"/>
      <c r="D95" s="125"/>
      <c r="E95" s="153"/>
      <c r="F95" s="233"/>
    </row>
    <row r="96" spans="1:6" ht="15">
      <c r="A96" s="26"/>
      <c r="B96" s="27"/>
      <c r="C96" s="28"/>
      <c r="D96" s="125"/>
      <c r="E96" s="153"/>
      <c r="F96" s="233"/>
    </row>
    <row r="97" spans="1:6" ht="15">
      <c r="A97" s="26"/>
      <c r="B97" s="27"/>
      <c r="C97" s="28"/>
      <c r="D97" s="125"/>
      <c r="E97" s="153"/>
      <c r="F97" s="233"/>
    </row>
    <row r="98" spans="1:6" ht="15">
      <c r="A98" s="26"/>
      <c r="B98" s="27"/>
      <c r="C98" s="28"/>
      <c r="D98" s="125"/>
      <c r="E98" s="58"/>
      <c r="F98" s="233"/>
    </row>
    <row r="99" spans="1:4" ht="18.75">
      <c r="A99" s="16" t="s">
        <v>230</v>
      </c>
      <c r="D99" s="5"/>
    </row>
    <row r="100" spans="1:6" ht="25.5">
      <c r="A100" s="29" t="s">
        <v>178</v>
      </c>
      <c r="B100" s="29" t="s">
        <v>179</v>
      </c>
      <c r="C100" s="100" t="s">
        <v>180</v>
      </c>
      <c r="D100" s="120" t="s">
        <v>181</v>
      </c>
      <c r="E100" s="42" t="s">
        <v>182</v>
      </c>
      <c r="F100" s="110" t="s">
        <v>109</v>
      </c>
    </row>
    <row r="101" spans="1:6" ht="23.25">
      <c r="A101" s="106">
        <v>651002</v>
      </c>
      <c r="B101" s="18" t="s">
        <v>33</v>
      </c>
      <c r="C101" s="20">
        <v>1319.9</v>
      </c>
      <c r="D101" s="2">
        <v>1319.9</v>
      </c>
      <c r="E101" s="2">
        <f>SUM(D101/C101*100)</f>
        <v>100</v>
      </c>
      <c r="F101" s="254" t="s">
        <v>34</v>
      </c>
    </row>
    <row r="102" spans="1:6" ht="15">
      <c r="A102" s="22" t="s">
        <v>231</v>
      </c>
      <c r="B102" s="18"/>
      <c r="C102" s="25">
        <f>SUM(C101:C101)</f>
        <v>1319.9</v>
      </c>
      <c r="D102" s="39">
        <f>SUM(D101:D101)</f>
        <v>1319.9</v>
      </c>
      <c r="E102" s="2">
        <f>SUM(D102/C102*100)</f>
        <v>100</v>
      </c>
      <c r="F102" s="233"/>
    </row>
    <row r="103" spans="1:6" ht="15">
      <c r="A103" s="26"/>
      <c r="B103" s="27"/>
      <c r="C103" s="28"/>
      <c r="D103" s="125"/>
      <c r="E103" s="153"/>
      <c r="F103" s="233"/>
    </row>
    <row r="104" spans="1:6" ht="15">
      <c r="A104" s="26"/>
      <c r="B104" s="27"/>
      <c r="C104" s="28"/>
      <c r="D104" s="125"/>
      <c r="E104" s="153"/>
      <c r="F104" s="233"/>
    </row>
    <row r="105" spans="1:6" ht="15">
      <c r="A105" s="26"/>
      <c r="B105" s="27"/>
      <c r="C105" s="28"/>
      <c r="D105" s="125"/>
      <c r="E105" s="153"/>
      <c r="F105" s="233"/>
    </row>
    <row r="106" spans="1:6" ht="15">
      <c r="A106" s="26"/>
      <c r="B106" s="27"/>
      <c r="C106" s="28"/>
      <c r="D106" s="125"/>
      <c r="E106" s="153"/>
      <c r="F106" s="233"/>
    </row>
    <row r="107" spans="1:4" ht="18.75">
      <c r="A107" s="16" t="s">
        <v>41</v>
      </c>
      <c r="D107" s="5"/>
    </row>
    <row r="108" spans="1:6" ht="25.5">
      <c r="A108" s="29" t="s">
        <v>178</v>
      </c>
      <c r="B108" s="29" t="s">
        <v>179</v>
      </c>
      <c r="C108" s="100" t="s">
        <v>180</v>
      </c>
      <c r="D108" s="120" t="s">
        <v>181</v>
      </c>
      <c r="E108" s="42" t="s">
        <v>182</v>
      </c>
      <c r="F108" s="110" t="s">
        <v>109</v>
      </c>
    </row>
    <row r="109" spans="1:6" ht="15">
      <c r="A109" s="106">
        <v>637027</v>
      </c>
      <c r="B109" s="18" t="s">
        <v>42</v>
      </c>
      <c r="C109" s="20">
        <v>187</v>
      </c>
      <c r="D109" s="2">
        <v>187</v>
      </c>
      <c r="E109" s="2">
        <f>SUM(D109/C109*100)</f>
        <v>100</v>
      </c>
      <c r="F109" s="254" t="s">
        <v>43</v>
      </c>
    </row>
    <row r="110" spans="1:6" ht="15">
      <c r="A110" s="22" t="s">
        <v>231</v>
      </c>
      <c r="B110" s="18"/>
      <c r="C110" s="25">
        <f>SUM(C109:C109)</f>
        <v>187</v>
      </c>
      <c r="D110" s="39">
        <f>SUM(D109:D109)</f>
        <v>187</v>
      </c>
      <c r="E110" s="2">
        <f>SUM(D110/C110*100)</f>
        <v>100</v>
      </c>
      <c r="F110" s="233"/>
    </row>
    <row r="111" spans="1:6" ht="15">
      <c r="A111" s="26"/>
      <c r="B111" s="27"/>
      <c r="C111" s="28"/>
      <c r="D111" s="125"/>
      <c r="E111" s="153"/>
      <c r="F111" s="233"/>
    </row>
    <row r="112" spans="1:6" ht="15">
      <c r="A112" s="26"/>
      <c r="B112" s="27"/>
      <c r="C112" s="28"/>
      <c r="D112" s="125"/>
      <c r="E112" s="153"/>
      <c r="F112" s="233"/>
    </row>
    <row r="113" spans="1:4" ht="18.75">
      <c r="A113" s="16" t="s">
        <v>44</v>
      </c>
      <c r="D113" s="5"/>
    </row>
    <row r="114" spans="1:6" ht="25.5">
      <c r="A114" s="29" t="s">
        <v>178</v>
      </c>
      <c r="B114" s="29" t="s">
        <v>179</v>
      </c>
      <c r="C114" s="100" t="s">
        <v>180</v>
      </c>
      <c r="D114" s="120" t="s">
        <v>181</v>
      </c>
      <c r="E114" s="42" t="s">
        <v>182</v>
      </c>
      <c r="F114" s="110" t="s">
        <v>109</v>
      </c>
    </row>
    <row r="115" spans="1:6" ht="23.25">
      <c r="A115" s="106">
        <v>637027</v>
      </c>
      <c r="B115" s="18" t="s">
        <v>45</v>
      </c>
      <c r="C115" s="20">
        <v>400</v>
      </c>
      <c r="D115" s="2">
        <v>400</v>
      </c>
      <c r="E115" s="2">
        <f>SUM(D115/C115*100)</f>
        <v>100</v>
      </c>
      <c r="F115" s="254" t="s">
        <v>46</v>
      </c>
    </row>
    <row r="116" spans="1:6" ht="15">
      <c r="A116" s="22" t="s">
        <v>231</v>
      </c>
      <c r="B116" s="18"/>
      <c r="C116" s="25">
        <f>SUM(C115:C115)</f>
        <v>400</v>
      </c>
      <c r="D116" s="39">
        <f>SUM(D115:D115)</f>
        <v>400</v>
      </c>
      <c r="E116" s="2">
        <f>SUM(D116/C116*100)</f>
        <v>100</v>
      </c>
      <c r="F116" s="233"/>
    </row>
    <row r="117" spans="1:6" ht="15">
      <c r="A117" s="26"/>
      <c r="B117" s="27"/>
      <c r="C117" s="28"/>
      <c r="D117" s="125"/>
      <c r="E117" s="153"/>
      <c r="F117" s="233"/>
    </row>
    <row r="118" spans="1:6" ht="15">
      <c r="A118" s="26"/>
      <c r="B118" s="27"/>
      <c r="C118" s="28"/>
      <c r="D118" s="125"/>
      <c r="E118" s="153"/>
      <c r="F118" s="233"/>
    </row>
    <row r="119" spans="1:6" ht="15.75">
      <c r="A119" s="93"/>
      <c r="B119" s="93"/>
      <c r="C119" s="94"/>
      <c r="D119" s="135"/>
      <c r="E119" s="128"/>
      <c r="F119" s="234"/>
    </row>
    <row r="120" spans="1:2" ht="18.75">
      <c r="A120" s="101" t="s">
        <v>232</v>
      </c>
      <c r="B120" s="16" t="s">
        <v>50</v>
      </c>
    </row>
    <row r="121" spans="1:6" ht="25.5">
      <c r="A121" s="29" t="s">
        <v>178</v>
      </c>
      <c r="B121" s="29" t="s">
        <v>179</v>
      </c>
      <c r="C121" s="100" t="s">
        <v>180</v>
      </c>
      <c r="D121" s="120" t="s">
        <v>181</v>
      </c>
      <c r="E121" s="42" t="s">
        <v>182</v>
      </c>
      <c r="F121" s="110" t="s">
        <v>109</v>
      </c>
    </row>
    <row r="122" spans="1:6" ht="23.25">
      <c r="A122" s="31" t="s">
        <v>233</v>
      </c>
      <c r="B122" s="18" t="s">
        <v>234</v>
      </c>
      <c r="C122" s="20">
        <v>1537.16</v>
      </c>
      <c r="D122" s="2">
        <v>1537.16</v>
      </c>
      <c r="E122" s="2">
        <f aca="true" t="shared" si="2" ref="E122:E131">SUM(D122/C122*100)</f>
        <v>100</v>
      </c>
      <c r="F122" s="249" t="s">
        <v>235</v>
      </c>
    </row>
    <row r="123" spans="1:6" ht="23.25">
      <c r="A123" s="31">
        <v>623.625</v>
      </c>
      <c r="B123" s="18" t="s">
        <v>187</v>
      </c>
      <c r="C123" s="20">
        <v>535.28</v>
      </c>
      <c r="D123" s="2">
        <v>535.28</v>
      </c>
      <c r="E123" s="2">
        <f t="shared" si="2"/>
        <v>100</v>
      </c>
      <c r="F123" s="249" t="s">
        <v>236</v>
      </c>
    </row>
    <row r="124" spans="1:6" ht="23.25">
      <c r="A124" s="18">
        <v>631001</v>
      </c>
      <c r="B124" s="18" t="s">
        <v>237</v>
      </c>
      <c r="C124" s="20">
        <v>18.76</v>
      </c>
      <c r="D124" s="2">
        <v>18.76</v>
      </c>
      <c r="E124" s="2">
        <f t="shared" si="2"/>
        <v>100</v>
      </c>
      <c r="F124" s="249" t="s">
        <v>238</v>
      </c>
    </row>
    <row r="125" spans="1:6" ht="34.5">
      <c r="A125" s="31">
        <v>632001</v>
      </c>
      <c r="B125" s="18" t="s">
        <v>239</v>
      </c>
      <c r="C125" s="20">
        <v>459.26</v>
      </c>
      <c r="D125" s="2">
        <v>459.26</v>
      </c>
      <c r="E125" s="2">
        <f t="shared" si="2"/>
        <v>100</v>
      </c>
      <c r="F125" s="249" t="s">
        <v>240</v>
      </c>
    </row>
    <row r="126" spans="1:6" ht="23.25">
      <c r="A126" s="31">
        <v>632003</v>
      </c>
      <c r="B126" s="18" t="s">
        <v>241</v>
      </c>
      <c r="C126" s="20">
        <v>30</v>
      </c>
      <c r="D126" s="2">
        <v>30</v>
      </c>
      <c r="E126" s="2">
        <f t="shared" si="2"/>
        <v>100</v>
      </c>
      <c r="F126" s="249" t="s">
        <v>242</v>
      </c>
    </row>
    <row r="127" spans="1:6" ht="34.5">
      <c r="A127" s="31">
        <v>633006</v>
      </c>
      <c r="B127" s="18" t="s">
        <v>243</v>
      </c>
      <c r="C127" s="20">
        <v>53.96</v>
      </c>
      <c r="D127" s="2">
        <v>53.96</v>
      </c>
      <c r="E127" s="2">
        <f t="shared" si="2"/>
        <v>100</v>
      </c>
      <c r="F127" s="249" t="s">
        <v>244</v>
      </c>
    </row>
    <row r="128" spans="1:6" ht="23.25">
      <c r="A128" s="31">
        <v>633010</v>
      </c>
      <c r="B128" s="18" t="s">
        <v>245</v>
      </c>
      <c r="C128" s="20">
        <v>99.58</v>
      </c>
      <c r="D128" s="2">
        <v>99.58</v>
      </c>
      <c r="E128" s="2">
        <f t="shared" si="2"/>
        <v>100</v>
      </c>
      <c r="F128" s="249" t="s">
        <v>246</v>
      </c>
    </row>
    <row r="129" spans="1:6" ht="15">
      <c r="A129" s="31">
        <v>637001</v>
      </c>
      <c r="B129" s="18" t="s">
        <v>247</v>
      </c>
      <c r="C129" s="20">
        <v>110</v>
      </c>
      <c r="D129" s="2">
        <v>110</v>
      </c>
      <c r="E129" s="2">
        <f t="shared" si="2"/>
        <v>100</v>
      </c>
      <c r="F129" s="249" t="s">
        <v>248</v>
      </c>
    </row>
    <row r="130" spans="1:6" ht="15">
      <c r="A130" s="31">
        <v>637004</v>
      </c>
      <c r="B130" s="142" t="s">
        <v>209</v>
      </c>
      <c r="C130" s="143">
        <v>25.09</v>
      </c>
      <c r="D130" s="9">
        <v>25.09</v>
      </c>
      <c r="E130" s="2">
        <f t="shared" si="2"/>
        <v>100</v>
      </c>
      <c r="F130" s="249" t="s">
        <v>414</v>
      </c>
    </row>
    <row r="131" spans="1:5" ht="18.75">
      <c r="A131" s="35"/>
      <c r="B131" s="107" t="s">
        <v>52</v>
      </c>
      <c r="C131" s="108">
        <f>SUM(C122:C130)</f>
        <v>2869.09</v>
      </c>
      <c r="D131" s="132">
        <f>SUM(D122:D130)</f>
        <v>2869.09</v>
      </c>
      <c r="E131" s="2">
        <f t="shared" si="2"/>
        <v>100</v>
      </c>
    </row>
    <row r="132" spans="1:6" ht="15">
      <c r="A132" s="178"/>
      <c r="B132" s="178"/>
      <c r="C132" s="179"/>
      <c r="D132" s="180"/>
      <c r="E132" s="181"/>
      <c r="F132" s="231"/>
    </row>
    <row r="133" spans="1:4" ht="15">
      <c r="A133" s="35"/>
      <c r="D133" s="5"/>
    </row>
    <row r="134" spans="1:4" ht="18.75">
      <c r="A134" s="101" t="s">
        <v>249</v>
      </c>
      <c r="B134" s="16" t="s">
        <v>22</v>
      </c>
      <c r="D134" s="5"/>
    </row>
    <row r="135" spans="1:6" ht="25.5">
      <c r="A135" s="29" t="s">
        <v>178</v>
      </c>
      <c r="B135" s="29" t="s">
        <v>179</v>
      </c>
      <c r="C135" s="100" t="s">
        <v>180</v>
      </c>
      <c r="D135" s="120" t="s">
        <v>181</v>
      </c>
      <c r="E135" s="42" t="s">
        <v>182</v>
      </c>
      <c r="F135" s="110" t="s">
        <v>109</v>
      </c>
    </row>
    <row r="136" spans="1:6" ht="23.25">
      <c r="A136" s="111">
        <v>614</v>
      </c>
      <c r="B136" s="112" t="s">
        <v>35</v>
      </c>
      <c r="C136" s="104">
        <v>174.5</v>
      </c>
      <c r="D136" s="113">
        <v>174.5</v>
      </c>
      <c r="E136" s="2">
        <f aca="true" t="shared" si="3" ref="E136:E147">SUM(D136/C136*100)</f>
        <v>100</v>
      </c>
      <c r="F136" s="255" t="s">
        <v>344</v>
      </c>
    </row>
    <row r="137" spans="1:6" ht="23.25">
      <c r="A137" s="67" t="s">
        <v>250</v>
      </c>
      <c r="B137" s="112" t="s">
        <v>251</v>
      </c>
      <c r="C137" s="104">
        <v>304.05</v>
      </c>
      <c r="D137" s="113">
        <v>304.05</v>
      </c>
      <c r="E137" s="2">
        <f t="shared" si="3"/>
        <v>100</v>
      </c>
      <c r="F137" s="255" t="s">
        <v>345</v>
      </c>
    </row>
    <row r="138" spans="1:6" ht="34.5">
      <c r="A138" s="111">
        <v>631001</v>
      </c>
      <c r="B138" s="112" t="s">
        <v>210</v>
      </c>
      <c r="C138" s="104">
        <v>54.7</v>
      </c>
      <c r="D138" s="113">
        <v>54.7</v>
      </c>
      <c r="E138" s="2">
        <f>SUM(D138/C138*100)</f>
        <v>100</v>
      </c>
      <c r="F138" s="255" t="s">
        <v>415</v>
      </c>
    </row>
    <row r="139" spans="1:6" ht="15">
      <c r="A139" s="111">
        <v>632003</v>
      </c>
      <c r="B139" s="112" t="s">
        <v>326</v>
      </c>
      <c r="C139" s="104">
        <v>20</v>
      </c>
      <c r="D139" s="113">
        <v>20</v>
      </c>
      <c r="E139" s="2">
        <f>SUM(D139/C139*100)</f>
        <v>100</v>
      </c>
      <c r="F139" s="255" t="s">
        <v>327</v>
      </c>
    </row>
    <row r="140" spans="1:6" ht="15">
      <c r="A140" s="111">
        <v>633006</v>
      </c>
      <c r="B140" s="112" t="s">
        <v>252</v>
      </c>
      <c r="C140" s="104">
        <v>26.82</v>
      </c>
      <c r="D140" s="113">
        <v>26.82</v>
      </c>
      <c r="E140" s="2">
        <f t="shared" si="3"/>
        <v>100</v>
      </c>
      <c r="F140" s="255" t="s">
        <v>38</v>
      </c>
    </row>
    <row r="141" spans="1:6" ht="15">
      <c r="A141" s="111">
        <v>633016</v>
      </c>
      <c r="B141" s="112" t="s">
        <v>330</v>
      </c>
      <c r="C141" s="104">
        <v>127.06</v>
      </c>
      <c r="D141" s="113">
        <v>127.06</v>
      </c>
      <c r="E141" s="2">
        <f t="shared" si="3"/>
        <v>100</v>
      </c>
      <c r="F141" s="255" t="s">
        <v>331</v>
      </c>
    </row>
    <row r="142" spans="1:6" ht="34.5">
      <c r="A142" s="111">
        <v>634001</v>
      </c>
      <c r="B142" s="112" t="s">
        <v>253</v>
      </c>
      <c r="C142" s="104">
        <v>41</v>
      </c>
      <c r="D142" s="147">
        <v>41</v>
      </c>
      <c r="E142" s="2">
        <f t="shared" si="3"/>
        <v>100</v>
      </c>
      <c r="F142" s="255" t="s">
        <v>346</v>
      </c>
    </row>
    <row r="143" spans="1:6" ht="23.25">
      <c r="A143" s="111">
        <v>637007</v>
      </c>
      <c r="B143" s="112" t="s">
        <v>254</v>
      </c>
      <c r="C143" s="104">
        <v>491.4</v>
      </c>
      <c r="D143" s="147">
        <v>491.4</v>
      </c>
      <c r="E143" s="2">
        <f t="shared" si="3"/>
        <v>100</v>
      </c>
      <c r="F143" s="255" t="s">
        <v>347</v>
      </c>
    </row>
    <row r="144" spans="1:6" ht="23.25">
      <c r="A144" s="111">
        <v>637026</v>
      </c>
      <c r="B144" s="168" t="s">
        <v>328</v>
      </c>
      <c r="C144" s="169">
        <v>2048.47</v>
      </c>
      <c r="D144" s="210">
        <v>2048.47</v>
      </c>
      <c r="E144" s="2">
        <f>SUM(D144/C144*100)</f>
        <v>100</v>
      </c>
      <c r="F144" s="255" t="s">
        <v>329</v>
      </c>
    </row>
    <row r="145" spans="1:6" ht="34.5">
      <c r="A145" s="111">
        <v>637027</v>
      </c>
      <c r="B145" s="168" t="s">
        <v>36</v>
      </c>
      <c r="C145" s="169">
        <v>174.9</v>
      </c>
      <c r="D145" s="210">
        <v>174.9</v>
      </c>
      <c r="E145" s="2">
        <f t="shared" si="3"/>
        <v>100</v>
      </c>
      <c r="F145" s="255" t="s">
        <v>37</v>
      </c>
    </row>
    <row r="146" spans="1:6" ht="23.25">
      <c r="A146" s="111">
        <v>637037</v>
      </c>
      <c r="B146" s="168" t="s">
        <v>416</v>
      </c>
      <c r="C146" s="169">
        <v>94.06</v>
      </c>
      <c r="D146" s="210">
        <v>94.06</v>
      </c>
      <c r="E146" s="2">
        <f t="shared" si="3"/>
        <v>100</v>
      </c>
      <c r="F146" s="255" t="s">
        <v>417</v>
      </c>
    </row>
    <row r="147" spans="1:6" ht="18.75">
      <c r="A147" s="109"/>
      <c r="B147" s="107" t="s">
        <v>52</v>
      </c>
      <c r="C147" s="108">
        <f>SUM(C136:C146)</f>
        <v>3556.96</v>
      </c>
      <c r="D147" s="132">
        <f>SUM(D136:D146)</f>
        <v>3556.96</v>
      </c>
      <c r="E147" s="2">
        <f t="shared" si="3"/>
        <v>100</v>
      </c>
      <c r="F147" s="235"/>
    </row>
    <row r="148" spans="1:6" ht="18.75">
      <c r="A148" s="109"/>
      <c r="B148" s="34"/>
      <c r="C148" s="28"/>
      <c r="D148" s="125"/>
      <c r="E148" s="58"/>
      <c r="F148" s="235"/>
    </row>
    <row r="149" spans="1:6" ht="15">
      <c r="A149" s="115"/>
      <c r="B149" s="116"/>
      <c r="C149" s="117"/>
      <c r="D149" s="114"/>
      <c r="E149" s="129"/>
      <c r="F149" s="236"/>
    </row>
    <row r="150" spans="1:6" ht="18.75">
      <c r="A150" s="118" t="s">
        <v>255</v>
      </c>
      <c r="B150" s="211"/>
      <c r="C150" s="119"/>
      <c r="D150" s="105"/>
      <c r="E150" s="61"/>
      <c r="F150" s="237"/>
    </row>
    <row r="151" spans="1:6" ht="25.5">
      <c r="A151" s="42" t="s">
        <v>178</v>
      </c>
      <c r="B151" s="42" t="s">
        <v>205</v>
      </c>
      <c r="C151" s="110" t="s">
        <v>107</v>
      </c>
      <c r="D151" s="120" t="s">
        <v>181</v>
      </c>
      <c r="E151" s="42" t="s">
        <v>182</v>
      </c>
      <c r="F151" s="110" t="s">
        <v>109</v>
      </c>
    </row>
    <row r="152" spans="1:6" ht="15">
      <c r="A152" s="42" t="s">
        <v>149</v>
      </c>
      <c r="B152" s="41" t="s">
        <v>256</v>
      </c>
      <c r="C152" s="39">
        <f>SUM(C153:C154)</f>
        <v>6064.54</v>
      </c>
      <c r="D152" s="39">
        <f>SUM(D153:D154)</f>
        <v>6064.54</v>
      </c>
      <c r="E152" s="2">
        <f aca="true" t="shared" si="4" ref="E152:E160">SUM(D152/C152*100)</f>
        <v>100</v>
      </c>
      <c r="F152" s="230"/>
    </row>
    <row r="153" spans="1:6" s="164" customFormat="1" ht="23.25">
      <c r="A153" s="111">
        <v>633006</v>
      </c>
      <c r="B153" s="40" t="s">
        <v>252</v>
      </c>
      <c r="C153" s="57">
        <v>102</v>
      </c>
      <c r="D153" s="57">
        <v>102</v>
      </c>
      <c r="E153" s="2">
        <f t="shared" si="4"/>
        <v>100</v>
      </c>
      <c r="F153" s="249" t="s">
        <v>418</v>
      </c>
    </row>
    <row r="154" spans="1:6" ht="68.25">
      <c r="A154" s="111">
        <v>637004</v>
      </c>
      <c r="B154" s="40" t="s">
        <v>257</v>
      </c>
      <c r="C154" s="2">
        <v>5962.54</v>
      </c>
      <c r="D154" s="2">
        <v>5962.54</v>
      </c>
      <c r="E154" s="2">
        <f t="shared" si="4"/>
        <v>100</v>
      </c>
      <c r="F154" s="249" t="s">
        <v>421</v>
      </c>
    </row>
    <row r="155" spans="1:6" ht="15">
      <c r="A155" s="42" t="s">
        <v>151</v>
      </c>
      <c r="B155" s="41" t="s">
        <v>258</v>
      </c>
      <c r="C155" s="39">
        <f>SUM(C156:C159)</f>
        <v>1773.1399999999999</v>
      </c>
      <c r="D155" s="39">
        <f>SUM(D156:D159)</f>
        <v>1773.1399999999999</v>
      </c>
      <c r="E155" s="2">
        <f t="shared" si="4"/>
        <v>100</v>
      </c>
      <c r="F155" s="230"/>
    </row>
    <row r="156" spans="1:6" s="164" customFormat="1" ht="15">
      <c r="A156" s="111">
        <v>632001</v>
      </c>
      <c r="B156" s="40" t="s">
        <v>419</v>
      </c>
      <c r="C156" s="57">
        <v>40</v>
      </c>
      <c r="D156" s="57">
        <v>40</v>
      </c>
      <c r="E156" s="2">
        <f t="shared" si="4"/>
        <v>100</v>
      </c>
      <c r="F156" s="249" t="s">
        <v>420</v>
      </c>
    </row>
    <row r="157" spans="1:6" ht="34.5" customHeight="1">
      <c r="A157" s="111">
        <v>633015</v>
      </c>
      <c r="B157" s="40" t="s">
        <v>259</v>
      </c>
      <c r="C157" s="2">
        <v>767.92</v>
      </c>
      <c r="D157" s="2">
        <v>767.92</v>
      </c>
      <c r="E157" s="2">
        <f t="shared" si="4"/>
        <v>100</v>
      </c>
      <c r="F157" s="249" t="s">
        <v>260</v>
      </c>
    </row>
    <row r="158" spans="1:6" ht="34.5">
      <c r="A158" s="111">
        <v>634002</v>
      </c>
      <c r="B158" s="40" t="s">
        <v>261</v>
      </c>
      <c r="C158" s="2">
        <v>472.82</v>
      </c>
      <c r="D158" s="2">
        <v>472.82</v>
      </c>
      <c r="E158" s="2">
        <f t="shared" si="4"/>
        <v>100</v>
      </c>
      <c r="F158" s="249" t="s">
        <v>422</v>
      </c>
    </row>
    <row r="159" spans="1:6" ht="34.5">
      <c r="A159" s="111">
        <v>635006</v>
      </c>
      <c r="B159" s="40" t="s">
        <v>39</v>
      </c>
      <c r="C159" s="2">
        <v>492.4</v>
      </c>
      <c r="D159" s="2">
        <v>492.4</v>
      </c>
      <c r="E159" s="2">
        <f t="shared" si="4"/>
        <v>100</v>
      </c>
      <c r="F159" s="249" t="s">
        <v>423</v>
      </c>
    </row>
    <row r="160" spans="1:5" ht="18.75">
      <c r="A160" s="115"/>
      <c r="B160" s="121" t="s">
        <v>262</v>
      </c>
      <c r="C160" s="39">
        <f>SUM(C152,C155)</f>
        <v>7837.68</v>
      </c>
      <c r="D160" s="39">
        <f>SUM(D152,D155)</f>
        <v>7837.68</v>
      </c>
      <c r="E160" s="2">
        <f t="shared" si="4"/>
        <v>100</v>
      </c>
    </row>
    <row r="161" spans="1:5" ht="18.75">
      <c r="A161" s="115"/>
      <c r="B161" s="119"/>
      <c r="C161" s="125"/>
      <c r="D161" s="125"/>
      <c r="E161" s="153"/>
    </row>
    <row r="162" spans="1:6" ht="18.75">
      <c r="A162" s="420" t="s">
        <v>263</v>
      </c>
      <c r="B162" s="420"/>
      <c r="C162" s="420"/>
      <c r="D162" s="420"/>
      <c r="E162" s="420"/>
      <c r="F162" s="420"/>
    </row>
    <row r="163" spans="1:6" ht="30">
      <c r="A163" s="29" t="s">
        <v>178</v>
      </c>
      <c r="B163" s="29" t="s">
        <v>205</v>
      </c>
      <c r="C163" s="100" t="s">
        <v>107</v>
      </c>
      <c r="D163" s="120" t="s">
        <v>264</v>
      </c>
      <c r="E163" s="42" t="s">
        <v>182</v>
      </c>
      <c r="F163" s="110" t="s">
        <v>109</v>
      </c>
    </row>
    <row r="164" spans="1:6" ht="15">
      <c r="A164" s="29" t="s">
        <v>155</v>
      </c>
      <c r="B164" s="22" t="s">
        <v>265</v>
      </c>
      <c r="C164" s="39">
        <f>SUM(C165:C173)</f>
        <v>16504.82</v>
      </c>
      <c r="D164" s="39">
        <f>SUM(D165:D173)</f>
        <v>16504.82</v>
      </c>
      <c r="E164" s="2">
        <f aca="true" t="shared" si="5" ref="E164:E177">SUM(D164/C164*100)</f>
        <v>100</v>
      </c>
      <c r="F164" s="238"/>
    </row>
    <row r="165" spans="1:6" ht="57">
      <c r="A165" s="256" t="s">
        <v>266</v>
      </c>
      <c r="B165" s="18" t="s">
        <v>267</v>
      </c>
      <c r="C165" s="57">
        <v>8378.06</v>
      </c>
      <c r="D165" s="104">
        <v>8378.06</v>
      </c>
      <c r="E165" s="2">
        <f t="shared" si="5"/>
        <v>100</v>
      </c>
      <c r="F165" s="249" t="s">
        <v>40</v>
      </c>
    </row>
    <row r="166" spans="1:6" ht="15">
      <c r="A166" s="256" t="s">
        <v>266</v>
      </c>
      <c r="B166" s="18" t="s">
        <v>721</v>
      </c>
      <c r="C166" s="57">
        <v>4427.92</v>
      </c>
      <c r="D166" s="104">
        <v>4427.92</v>
      </c>
      <c r="E166" s="2">
        <f t="shared" si="5"/>
        <v>100</v>
      </c>
      <c r="F166" s="249" t="s">
        <v>724</v>
      </c>
    </row>
    <row r="167" spans="1:6" ht="15">
      <c r="A167" s="256" t="s">
        <v>266</v>
      </c>
      <c r="B167" s="18" t="s">
        <v>722</v>
      </c>
      <c r="C167" s="57">
        <v>781.36</v>
      </c>
      <c r="D167" s="104">
        <v>781.36</v>
      </c>
      <c r="E167" s="2">
        <f t="shared" si="5"/>
        <v>100</v>
      </c>
      <c r="F167" s="249" t="s">
        <v>725</v>
      </c>
    </row>
    <row r="168" spans="1:6" ht="15">
      <c r="A168" s="256" t="s">
        <v>266</v>
      </c>
      <c r="B168" s="18" t="s">
        <v>723</v>
      </c>
      <c r="C168" s="57">
        <v>2155.24</v>
      </c>
      <c r="D168" s="104">
        <v>2155.24</v>
      </c>
      <c r="E168" s="2">
        <f t="shared" si="5"/>
        <v>100</v>
      </c>
      <c r="F168" s="249" t="s">
        <v>726</v>
      </c>
    </row>
    <row r="169" spans="1:6" ht="23.25">
      <c r="A169" s="85">
        <v>633006</v>
      </c>
      <c r="B169" s="18" t="s">
        <v>268</v>
      </c>
      <c r="C169" s="57">
        <v>532.15</v>
      </c>
      <c r="D169" s="57">
        <v>532.15</v>
      </c>
      <c r="E169" s="2">
        <f t="shared" si="5"/>
        <v>100</v>
      </c>
      <c r="F169" s="249" t="s">
        <v>731</v>
      </c>
    </row>
    <row r="170" spans="1:6" ht="15">
      <c r="A170" s="85">
        <v>633010</v>
      </c>
      <c r="B170" s="18" t="s">
        <v>727</v>
      </c>
      <c r="C170" s="57">
        <v>67.94</v>
      </c>
      <c r="D170" s="57">
        <v>67.94</v>
      </c>
      <c r="E170" s="2">
        <f t="shared" si="5"/>
        <v>100</v>
      </c>
      <c r="F170" s="249" t="s">
        <v>728</v>
      </c>
    </row>
    <row r="171" spans="1:6" ht="15">
      <c r="A171" s="85">
        <v>637015</v>
      </c>
      <c r="B171" s="18" t="s">
        <v>424</v>
      </c>
      <c r="C171" s="57">
        <v>48.75</v>
      </c>
      <c r="D171" s="57">
        <v>48.75</v>
      </c>
      <c r="E171" s="2">
        <f>SUM(D171/C171*100)</f>
        <v>100</v>
      </c>
      <c r="F171" s="249" t="s">
        <v>729</v>
      </c>
    </row>
    <row r="172" spans="1:6" ht="34.5">
      <c r="A172" s="85">
        <v>637016</v>
      </c>
      <c r="B172" s="18" t="s">
        <v>269</v>
      </c>
      <c r="C172" s="57">
        <v>65.83</v>
      </c>
      <c r="D172" s="57">
        <v>65.83</v>
      </c>
      <c r="E172" s="2">
        <f>SUM(D172/C172*100)</f>
        <v>100</v>
      </c>
      <c r="F172" s="249" t="s">
        <v>270</v>
      </c>
    </row>
    <row r="173" spans="1:6" ht="34.5">
      <c r="A173" s="85">
        <v>637016</v>
      </c>
      <c r="B173" s="18" t="s">
        <v>425</v>
      </c>
      <c r="C173" s="57">
        <v>47.57</v>
      </c>
      <c r="D173" s="57">
        <v>47.57</v>
      </c>
      <c r="E173" s="2">
        <f t="shared" si="5"/>
        <v>100</v>
      </c>
      <c r="F173" s="249" t="s">
        <v>730</v>
      </c>
    </row>
    <row r="174" spans="1:6" ht="15">
      <c r="A174" s="29" t="s">
        <v>156</v>
      </c>
      <c r="B174" s="22" t="s">
        <v>157</v>
      </c>
      <c r="C174" s="39">
        <f>SUM(C175:C176)</f>
        <v>4987.9400000000005</v>
      </c>
      <c r="D174" s="39">
        <f>SUM(D175:D176)</f>
        <v>4987.9400000000005</v>
      </c>
      <c r="E174" s="2">
        <f t="shared" si="5"/>
        <v>100</v>
      </c>
      <c r="F174" s="230"/>
    </row>
    <row r="175" spans="1:6" ht="34.5">
      <c r="A175" s="85">
        <v>632001</v>
      </c>
      <c r="B175" s="18" t="s">
        <v>271</v>
      </c>
      <c r="C175" s="57">
        <v>3440</v>
      </c>
      <c r="D175" s="57">
        <v>3440</v>
      </c>
      <c r="E175" s="2">
        <f t="shared" si="5"/>
        <v>100</v>
      </c>
      <c r="F175" s="249" t="s">
        <v>272</v>
      </c>
    </row>
    <row r="176" spans="1:6" ht="15">
      <c r="A176" s="85">
        <v>635006</v>
      </c>
      <c r="B176" s="18" t="s">
        <v>273</v>
      </c>
      <c r="C176" s="57">
        <v>1547.94</v>
      </c>
      <c r="D176" s="57">
        <v>1547.94</v>
      </c>
      <c r="E176" s="2">
        <f t="shared" si="5"/>
        <v>100</v>
      </c>
      <c r="F176" s="249" t="s">
        <v>274</v>
      </c>
    </row>
    <row r="177" spans="1:5" ht="18.75">
      <c r="A177" s="27"/>
      <c r="B177" s="123" t="s">
        <v>275</v>
      </c>
      <c r="C177" s="39">
        <f>SUM(C164,C174)</f>
        <v>21492.760000000002</v>
      </c>
      <c r="D177" s="39">
        <f>SUM(D164,D174)</f>
        <v>21492.760000000002</v>
      </c>
      <c r="E177" s="2">
        <f t="shared" si="5"/>
        <v>100</v>
      </c>
    </row>
    <row r="178" spans="1:5" ht="18.75">
      <c r="A178" s="27"/>
      <c r="B178" s="118"/>
      <c r="C178" s="125"/>
      <c r="D178" s="125"/>
      <c r="E178" s="140"/>
    </row>
    <row r="179" spans="1:5" ht="18.75">
      <c r="A179" s="27"/>
      <c r="B179" s="118"/>
      <c r="C179" s="125"/>
      <c r="D179" s="125"/>
      <c r="E179" s="140"/>
    </row>
    <row r="180" spans="1:6" ht="18.75">
      <c r="A180" s="27"/>
      <c r="B180" s="118"/>
      <c r="C180" s="125"/>
      <c r="D180" s="125"/>
      <c r="E180" s="140"/>
      <c r="F180" s="237"/>
    </row>
    <row r="181" spans="1:6" ht="15">
      <c r="A181" s="122"/>
      <c r="B181" s="122"/>
      <c r="C181" s="122"/>
      <c r="D181" s="136"/>
      <c r="E181" s="130"/>
      <c r="F181" s="239"/>
    </row>
    <row r="182" spans="1:6" ht="21">
      <c r="A182" s="90" t="s">
        <v>276</v>
      </c>
      <c r="B182" s="96"/>
      <c r="C182" s="28"/>
      <c r="D182" s="125"/>
      <c r="E182" s="103"/>
      <c r="F182" s="240"/>
    </row>
    <row r="183" spans="1:6" ht="25.5">
      <c r="A183" s="29" t="s">
        <v>178</v>
      </c>
      <c r="B183" s="29" t="s">
        <v>205</v>
      </c>
      <c r="C183" s="100" t="s">
        <v>107</v>
      </c>
      <c r="D183" s="120" t="s">
        <v>181</v>
      </c>
      <c r="E183" s="42" t="s">
        <v>182</v>
      </c>
      <c r="F183" s="110" t="s">
        <v>109</v>
      </c>
    </row>
    <row r="184" spans="1:6" ht="15">
      <c r="A184" s="29" t="s">
        <v>160</v>
      </c>
      <c r="B184" s="22" t="s">
        <v>277</v>
      </c>
      <c r="C184" s="25">
        <f>SUM(C185:C189)</f>
        <v>3572.71</v>
      </c>
      <c r="D184" s="39">
        <f>SUM(D185:D189)</f>
        <v>3572.71</v>
      </c>
      <c r="E184" s="2">
        <f aca="true" t="shared" si="6" ref="E184:E199">SUM(D184/C184*100)</f>
        <v>100</v>
      </c>
      <c r="F184" s="230"/>
    </row>
    <row r="185" spans="1:6" ht="23.25">
      <c r="A185" s="18">
        <v>632001</v>
      </c>
      <c r="B185" s="18" t="s">
        <v>190</v>
      </c>
      <c r="C185" s="2">
        <v>524</v>
      </c>
      <c r="D185" s="2">
        <v>524</v>
      </c>
      <c r="E185" s="2">
        <f t="shared" si="6"/>
        <v>100</v>
      </c>
      <c r="F185" s="249" t="s">
        <v>732</v>
      </c>
    </row>
    <row r="186" spans="1:6" ht="23.25">
      <c r="A186" s="18">
        <v>632001</v>
      </c>
      <c r="B186" s="18" t="s">
        <v>191</v>
      </c>
      <c r="C186" s="2">
        <v>1265.52</v>
      </c>
      <c r="D186" s="2">
        <v>1265.52</v>
      </c>
      <c r="E186" s="2">
        <f t="shared" si="6"/>
        <v>100</v>
      </c>
      <c r="F186" s="249" t="s">
        <v>733</v>
      </c>
    </row>
    <row r="187" spans="1:6" ht="23.25">
      <c r="A187" s="18">
        <v>635006</v>
      </c>
      <c r="B187" s="18" t="s">
        <v>278</v>
      </c>
      <c r="C187" s="20">
        <v>397.27</v>
      </c>
      <c r="D187" s="2">
        <v>397.27</v>
      </c>
      <c r="E187" s="2">
        <f t="shared" si="6"/>
        <v>100</v>
      </c>
      <c r="F187" s="249" t="s">
        <v>426</v>
      </c>
    </row>
    <row r="188" spans="1:6" ht="57">
      <c r="A188" s="18">
        <v>641001</v>
      </c>
      <c r="B188" s="18" t="s">
        <v>279</v>
      </c>
      <c r="C188" s="2">
        <v>1325.92</v>
      </c>
      <c r="D188" s="2">
        <v>1325.92</v>
      </c>
      <c r="E188" s="2">
        <f t="shared" si="6"/>
        <v>100</v>
      </c>
      <c r="F188" s="249" t="s">
        <v>427</v>
      </c>
    </row>
    <row r="189" spans="1:6" ht="23.25">
      <c r="A189" s="18">
        <v>641001</v>
      </c>
      <c r="B189" s="18" t="s">
        <v>332</v>
      </c>
      <c r="C189" s="2">
        <v>60</v>
      </c>
      <c r="D189" s="2">
        <v>60</v>
      </c>
      <c r="E189" s="2">
        <f>SUM(D189/C189*100)</f>
        <v>100</v>
      </c>
      <c r="F189" s="249" t="s">
        <v>333</v>
      </c>
    </row>
    <row r="190" spans="1:6" ht="15">
      <c r="A190" s="29" t="s">
        <v>162</v>
      </c>
      <c r="B190" s="22" t="s">
        <v>280</v>
      </c>
      <c r="C190" s="25">
        <f>SUM(C191)</f>
        <v>94.5</v>
      </c>
      <c r="D190" s="39">
        <f>SUM(D191)</f>
        <v>94.5</v>
      </c>
      <c r="E190" s="2">
        <f t="shared" si="6"/>
        <v>100</v>
      </c>
      <c r="F190" s="230"/>
    </row>
    <row r="191" spans="1:6" ht="34.5">
      <c r="A191" s="91">
        <v>633006</v>
      </c>
      <c r="B191" s="31" t="s">
        <v>243</v>
      </c>
      <c r="C191" s="92">
        <v>94.5</v>
      </c>
      <c r="D191" s="57">
        <v>94.5</v>
      </c>
      <c r="E191" s="2">
        <f t="shared" si="6"/>
        <v>100</v>
      </c>
      <c r="F191" s="249" t="s">
        <v>348</v>
      </c>
    </row>
    <row r="192" spans="1:6" ht="15">
      <c r="A192" s="182" t="s">
        <v>164</v>
      </c>
      <c r="B192" s="183" t="s">
        <v>281</v>
      </c>
      <c r="C192" s="108">
        <f>SUM(C193:C195)</f>
        <v>1944.54</v>
      </c>
      <c r="D192" s="132">
        <f>SUM(D193:D195)</f>
        <v>1944.54</v>
      </c>
      <c r="E192" s="9">
        <f t="shared" si="6"/>
        <v>100</v>
      </c>
      <c r="F192" s="242"/>
    </row>
    <row r="193" spans="1:6" ht="15">
      <c r="A193" s="18">
        <v>632002</v>
      </c>
      <c r="B193" s="18" t="s">
        <v>192</v>
      </c>
      <c r="C193" s="20">
        <v>265.67</v>
      </c>
      <c r="D193" s="2">
        <v>265.67</v>
      </c>
      <c r="E193" s="2">
        <f t="shared" si="6"/>
        <v>100</v>
      </c>
      <c r="F193" s="249" t="s">
        <v>282</v>
      </c>
    </row>
    <row r="194" spans="1:6" ht="34.5">
      <c r="A194" s="18">
        <v>633006</v>
      </c>
      <c r="B194" s="18" t="s">
        <v>243</v>
      </c>
      <c r="C194" s="20">
        <v>429.42</v>
      </c>
      <c r="D194" s="2">
        <v>429.42</v>
      </c>
      <c r="E194" s="2">
        <f t="shared" si="6"/>
        <v>100</v>
      </c>
      <c r="F194" s="249" t="s">
        <v>428</v>
      </c>
    </row>
    <row r="195" spans="1:6" ht="45.75">
      <c r="A195" s="18">
        <v>637002</v>
      </c>
      <c r="B195" s="18" t="s">
        <v>283</v>
      </c>
      <c r="C195" s="20">
        <v>1249.45</v>
      </c>
      <c r="D195" s="2">
        <v>1249.45</v>
      </c>
      <c r="E195" s="2">
        <f t="shared" si="6"/>
        <v>100</v>
      </c>
      <c r="F195" s="249" t="s">
        <v>429</v>
      </c>
    </row>
    <row r="196" spans="1:6" ht="15">
      <c r="A196" s="29" t="s">
        <v>166</v>
      </c>
      <c r="B196" s="22" t="s">
        <v>284</v>
      </c>
      <c r="C196" s="25">
        <f>SUM(C197:C198)</f>
        <v>622.26</v>
      </c>
      <c r="D196" s="39">
        <f>SUM(D197:D198)</f>
        <v>622.26</v>
      </c>
      <c r="E196" s="2">
        <f t="shared" si="6"/>
        <v>100</v>
      </c>
      <c r="F196" s="230"/>
    </row>
    <row r="197" spans="1:6" ht="15">
      <c r="A197" s="18">
        <v>635006</v>
      </c>
      <c r="B197" s="18" t="s">
        <v>285</v>
      </c>
      <c r="C197" s="20">
        <v>345.3</v>
      </c>
      <c r="D197" s="2">
        <v>345.3</v>
      </c>
      <c r="E197" s="2">
        <f t="shared" si="6"/>
        <v>100</v>
      </c>
      <c r="F197" s="249" t="s">
        <v>286</v>
      </c>
    </row>
    <row r="198" spans="1:6" ht="68.25">
      <c r="A198" s="18">
        <v>637012</v>
      </c>
      <c r="B198" s="18" t="s">
        <v>47</v>
      </c>
      <c r="C198" s="20">
        <v>276.96</v>
      </c>
      <c r="D198" s="2">
        <v>276.96</v>
      </c>
      <c r="E198" s="2">
        <f t="shared" si="6"/>
        <v>100</v>
      </c>
      <c r="F198" s="249" t="s">
        <v>334</v>
      </c>
    </row>
    <row r="199" spans="1:5" ht="18.75">
      <c r="A199" s="27"/>
      <c r="B199" s="24" t="s">
        <v>52</v>
      </c>
      <c r="C199" s="25">
        <f>SUM(C184,C190,C192,C196)</f>
        <v>6234.01</v>
      </c>
      <c r="D199" s="39">
        <f>SUM(D184,D190,D192,D196,)</f>
        <v>6234.01</v>
      </c>
      <c r="E199" s="2">
        <f t="shared" si="6"/>
        <v>100</v>
      </c>
    </row>
    <row r="200" spans="1:5" ht="18.75">
      <c r="A200" s="27"/>
      <c r="B200" s="34"/>
      <c r="C200" s="28"/>
      <c r="D200" s="125"/>
      <c r="E200" s="153"/>
    </row>
    <row r="201" spans="1:5" ht="18.75">
      <c r="A201" s="27"/>
      <c r="B201" s="34"/>
      <c r="C201" s="28"/>
      <c r="D201" s="125"/>
      <c r="E201" s="153"/>
    </row>
    <row r="202" spans="1:5" ht="18.75">
      <c r="A202" s="27"/>
      <c r="B202" s="34"/>
      <c r="C202" s="28"/>
      <c r="D202" s="125"/>
      <c r="E202" s="125"/>
    </row>
    <row r="203" spans="1:6" ht="21">
      <c r="A203" s="90" t="s">
        <v>430</v>
      </c>
      <c r="B203" s="96"/>
      <c r="C203" s="28"/>
      <c r="D203" s="125"/>
      <c r="E203" s="103"/>
      <c r="F203" s="240"/>
    </row>
    <row r="204" spans="1:6" ht="25.5">
      <c r="A204" s="29" t="s">
        <v>178</v>
      </c>
      <c r="B204" s="29" t="s">
        <v>205</v>
      </c>
      <c r="C204" s="100" t="s">
        <v>107</v>
      </c>
      <c r="D204" s="120" t="s">
        <v>181</v>
      </c>
      <c r="E204" s="42" t="s">
        <v>182</v>
      </c>
      <c r="F204" s="110" t="s">
        <v>109</v>
      </c>
    </row>
    <row r="205" spans="1:6" ht="15">
      <c r="A205" s="29" t="s">
        <v>367</v>
      </c>
      <c r="B205" s="22" t="s">
        <v>431</v>
      </c>
      <c r="C205" s="25">
        <f>SUM(C206:C209)</f>
        <v>8603.2</v>
      </c>
      <c r="D205" s="39">
        <f>SUM(D206:D209)</f>
        <v>8603.2</v>
      </c>
      <c r="E205" s="2">
        <f aca="true" t="shared" si="7" ref="E205:E213">SUM(D205/C205*100)</f>
        <v>100</v>
      </c>
      <c r="F205" s="230"/>
    </row>
    <row r="206" spans="1:6" ht="23.25">
      <c r="A206" s="18">
        <v>633006</v>
      </c>
      <c r="B206" s="18" t="s">
        <v>432</v>
      </c>
      <c r="C206" s="20">
        <v>747.71</v>
      </c>
      <c r="D206" s="2">
        <v>747.71</v>
      </c>
      <c r="E206" s="2">
        <f t="shared" si="7"/>
        <v>100</v>
      </c>
      <c r="F206" s="249" t="s">
        <v>438</v>
      </c>
    </row>
    <row r="207" spans="1:6" ht="23.25">
      <c r="A207" s="18">
        <v>635006</v>
      </c>
      <c r="B207" s="18" t="s">
        <v>433</v>
      </c>
      <c r="C207" s="2">
        <v>6000</v>
      </c>
      <c r="D207" s="2">
        <v>6000</v>
      </c>
      <c r="E207" s="2">
        <f t="shared" si="7"/>
        <v>100</v>
      </c>
      <c r="F207" s="249" t="s">
        <v>437</v>
      </c>
    </row>
    <row r="208" spans="1:6" ht="23.25">
      <c r="A208" s="18">
        <v>635006</v>
      </c>
      <c r="B208" s="18" t="s">
        <v>433</v>
      </c>
      <c r="C208" s="20">
        <v>1478.42</v>
      </c>
      <c r="D208" s="2">
        <v>1478.42</v>
      </c>
      <c r="E208" s="2">
        <f t="shared" si="7"/>
        <v>100</v>
      </c>
      <c r="F208" s="249" t="s">
        <v>439</v>
      </c>
    </row>
    <row r="209" spans="1:6" ht="23.25">
      <c r="A209" s="18">
        <v>635006</v>
      </c>
      <c r="B209" s="18" t="s">
        <v>434</v>
      </c>
      <c r="C209" s="2">
        <v>377.07</v>
      </c>
      <c r="D209" s="2">
        <v>377.07</v>
      </c>
      <c r="E209" s="2">
        <f t="shared" si="7"/>
        <v>100</v>
      </c>
      <c r="F209" s="249" t="s">
        <v>440</v>
      </c>
    </row>
    <row r="210" spans="1:6" ht="15">
      <c r="A210" s="29" t="s">
        <v>371</v>
      </c>
      <c r="B210" s="22" t="s">
        <v>435</v>
      </c>
      <c r="C210" s="25">
        <f>SUM(C211:C212)</f>
        <v>6702.18</v>
      </c>
      <c r="D210" s="25">
        <f>SUM(D211:D212)</f>
        <v>6702.18</v>
      </c>
      <c r="E210" s="2">
        <f t="shared" si="7"/>
        <v>100</v>
      </c>
      <c r="F210" s="249"/>
    </row>
    <row r="211" spans="1:6" s="164" customFormat="1" ht="23.25">
      <c r="A211" s="206">
        <v>635006</v>
      </c>
      <c r="B211" s="257" t="s">
        <v>436</v>
      </c>
      <c r="C211" s="258">
        <v>4900.84</v>
      </c>
      <c r="D211" s="57">
        <v>4900.84</v>
      </c>
      <c r="E211" s="2">
        <f t="shared" si="7"/>
        <v>100</v>
      </c>
      <c r="F211" s="249" t="s">
        <v>442</v>
      </c>
    </row>
    <row r="212" spans="1:6" ht="34.5">
      <c r="A212" s="91">
        <v>637037</v>
      </c>
      <c r="B212" s="257" t="s">
        <v>720</v>
      </c>
      <c r="C212" s="92">
        <v>1801.34</v>
      </c>
      <c r="D212" s="57">
        <v>1801.34</v>
      </c>
      <c r="E212" s="2">
        <f t="shared" si="7"/>
        <v>100</v>
      </c>
      <c r="F212" s="249" t="s">
        <v>441</v>
      </c>
    </row>
    <row r="213" spans="1:5" ht="18.75">
      <c r="A213" s="27"/>
      <c r="B213" s="24" t="s">
        <v>52</v>
      </c>
      <c r="C213" s="25">
        <f>SUM(C205,C210)</f>
        <v>15305.380000000001</v>
      </c>
      <c r="D213" s="25">
        <f>SUM(D205,D210)</f>
        <v>15305.380000000001</v>
      </c>
      <c r="E213" s="2">
        <f t="shared" si="7"/>
        <v>100</v>
      </c>
    </row>
    <row r="214" spans="1:5" ht="18.75">
      <c r="A214" s="27"/>
      <c r="B214" s="34"/>
      <c r="C214" s="28"/>
      <c r="D214" s="125"/>
      <c r="E214" s="125"/>
    </row>
    <row r="215" spans="1:5" ht="18.75">
      <c r="A215" s="27"/>
      <c r="B215" s="34"/>
      <c r="C215" s="28"/>
      <c r="D215" s="125"/>
      <c r="E215" s="125"/>
    </row>
    <row r="216" spans="3:5" ht="15">
      <c r="C216" s="13"/>
      <c r="D216" s="10"/>
      <c r="E216" s="6"/>
    </row>
    <row r="217" spans="1:6" ht="21">
      <c r="A217" s="90" t="s">
        <v>287</v>
      </c>
      <c r="B217" s="96"/>
      <c r="C217" s="86"/>
      <c r="D217" s="124"/>
      <c r="E217" s="44"/>
      <c r="F217" s="237"/>
    </row>
    <row r="218" spans="1:6" ht="15">
      <c r="A218" s="29" t="s">
        <v>112</v>
      </c>
      <c r="B218" s="29" t="s">
        <v>288</v>
      </c>
      <c r="C218" s="30" t="s">
        <v>92</v>
      </c>
      <c r="D218" s="137" t="s">
        <v>181</v>
      </c>
      <c r="E218" s="131" t="s">
        <v>182</v>
      </c>
      <c r="F218" s="110" t="s">
        <v>116</v>
      </c>
    </row>
    <row r="219" spans="1:6" ht="15.75">
      <c r="A219" s="87" t="s">
        <v>170</v>
      </c>
      <c r="B219" s="22" t="s">
        <v>289</v>
      </c>
      <c r="C219" s="25">
        <f>SUM(C220:C222)</f>
        <v>1939.23</v>
      </c>
      <c r="D219" s="39">
        <f>SUM(D220:D222)</f>
        <v>1939.23</v>
      </c>
      <c r="E219" s="2">
        <f aca="true" t="shared" si="8" ref="E219:E225">SUM(D219/C219*100)</f>
        <v>100</v>
      </c>
      <c r="F219" s="249"/>
    </row>
    <row r="220" spans="1:6" ht="23.25">
      <c r="A220" s="91">
        <v>611</v>
      </c>
      <c r="B220" s="18" t="s">
        <v>234</v>
      </c>
      <c r="C220" s="20">
        <v>1348.26</v>
      </c>
      <c r="D220" s="2">
        <v>1348.26</v>
      </c>
      <c r="E220" s="2">
        <f t="shared" si="8"/>
        <v>100</v>
      </c>
      <c r="F220" s="249" t="s">
        <v>290</v>
      </c>
    </row>
    <row r="221" spans="1:6" ht="23.25">
      <c r="A221" s="91" t="s">
        <v>291</v>
      </c>
      <c r="B221" s="18" t="s">
        <v>292</v>
      </c>
      <c r="C221" s="20">
        <v>576.7</v>
      </c>
      <c r="D221" s="2">
        <v>576.7</v>
      </c>
      <c r="E221" s="2">
        <f t="shared" si="8"/>
        <v>100</v>
      </c>
      <c r="F221" s="249" t="s">
        <v>293</v>
      </c>
    </row>
    <row r="222" spans="1:6" ht="23.25">
      <c r="A222" s="18">
        <v>637016</v>
      </c>
      <c r="B222" s="18" t="s">
        <v>214</v>
      </c>
      <c r="C222" s="20">
        <v>14.27</v>
      </c>
      <c r="D222" s="2">
        <v>14.27</v>
      </c>
      <c r="E222" s="2">
        <f t="shared" si="8"/>
        <v>100</v>
      </c>
      <c r="F222" s="249" t="s">
        <v>294</v>
      </c>
    </row>
    <row r="223" spans="1:6" ht="15">
      <c r="A223" s="29" t="s">
        <v>172</v>
      </c>
      <c r="B223" s="22" t="s">
        <v>295</v>
      </c>
      <c r="C223" s="25">
        <f>SUM(C224:C224)</f>
        <v>2565.64</v>
      </c>
      <c r="D223" s="39">
        <f>SUM(D224:D224)</f>
        <v>2565.64</v>
      </c>
      <c r="E223" s="2">
        <f t="shared" si="8"/>
        <v>100</v>
      </c>
      <c r="F223" s="238"/>
    </row>
    <row r="224" spans="1:6" ht="23.25">
      <c r="A224" s="18">
        <v>637037</v>
      </c>
      <c r="B224" s="18" t="s">
        <v>296</v>
      </c>
      <c r="C224" s="20">
        <v>2565.64</v>
      </c>
      <c r="D224" s="2">
        <v>2565.64</v>
      </c>
      <c r="E224" s="2">
        <f t="shared" si="8"/>
        <v>100</v>
      </c>
      <c r="F224" s="249" t="s">
        <v>297</v>
      </c>
    </row>
    <row r="225" spans="1:5" ht="18.75">
      <c r="A225" s="27"/>
      <c r="B225" s="24" t="s">
        <v>52</v>
      </c>
      <c r="C225" s="25">
        <f>SUM(C219,C223)</f>
        <v>4504.87</v>
      </c>
      <c r="D225" s="39">
        <f>SUM(D219,D223)</f>
        <v>4504.87</v>
      </c>
      <c r="E225" s="2">
        <f t="shared" si="8"/>
        <v>100</v>
      </c>
    </row>
    <row r="226" spans="1:5" ht="18.75">
      <c r="A226" s="27"/>
      <c r="B226" s="34"/>
      <c r="C226" s="28"/>
      <c r="D226" s="125"/>
      <c r="E226" s="102"/>
    </row>
    <row r="227" spans="1:5" ht="18.75">
      <c r="A227" s="27"/>
      <c r="B227" s="34"/>
      <c r="C227" s="28"/>
      <c r="D227" s="125"/>
      <c r="E227" s="102"/>
    </row>
    <row r="229" spans="1:5" ht="21">
      <c r="A229" s="418" t="s">
        <v>298</v>
      </c>
      <c r="B229" s="419"/>
      <c r="C229" s="98">
        <f>SUM(C85,C94,C102,C110,C116,C131,C147,C160,C177,C199,C213,C225)</f>
        <v>208338.06000000003</v>
      </c>
      <c r="D229" s="98">
        <f>SUM(D85,D94,D102,D110,D116,D131,D147,D160,D177,D199,D213,D225)</f>
        <v>208338.06000000003</v>
      </c>
      <c r="E229" s="2">
        <f>SUM(D229/C229*100)</f>
        <v>100</v>
      </c>
    </row>
    <row r="230" spans="2:6" s="247" customFormat="1" ht="15">
      <c r="B230" s="246" t="s">
        <v>364</v>
      </c>
      <c r="C230" s="247">
        <v>208338.06</v>
      </c>
      <c r="D230" s="333">
        <v>208338.06</v>
      </c>
      <c r="F230" s="334"/>
    </row>
    <row r="231" spans="2:6" s="247" customFormat="1" ht="15">
      <c r="B231" s="246" t="s">
        <v>365</v>
      </c>
      <c r="C231" s="248">
        <f>SUM(C230-C229)</f>
        <v>-2.9103830456733704E-11</v>
      </c>
      <c r="D231" s="248">
        <f>SUM(D230-D229)</f>
        <v>-2.9103830456733704E-11</v>
      </c>
      <c r="F231" s="334"/>
    </row>
    <row r="232" ht="15">
      <c r="D232" s="5"/>
    </row>
    <row r="234" spans="1:5" ht="18.75">
      <c r="A234" s="34"/>
      <c r="B234" s="36" t="s">
        <v>299</v>
      </c>
      <c r="C234" s="95"/>
      <c r="D234" s="139"/>
      <c r="E234" s="58"/>
    </row>
    <row r="235" spans="1:5" ht="18.75">
      <c r="A235" s="34"/>
      <c r="B235" s="36"/>
      <c r="C235" s="95"/>
      <c r="D235" s="139"/>
      <c r="E235" s="58"/>
    </row>
    <row r="236" spans="1:5" ht="18.75">
      <c r="A236" s="34" t="s">
        <v>177</v>
      </c>
      <c r="B236" s="352"/>
      <c r="C236" s="295"/>
      <c r="D236" s="295"/>
      <c r="E236" s="353"/>
    </row>
    <row r="237" spans="1:6" ht="25.5">
      <c r="A237" s="42" t="s">
        <v>178</v>
      </c>
      <c r="B237" s="42" t="s">
        <v>205</v>
      </c>
      <c r="C237" s="110" t="s">
        <v>107</v>
      </c>
      <c r="D237" s="120" t="s">
        <v>181</v>
      </c>
      <c r="E237" s="42" t="s">
        <v>182</v>
      </c>
      <c r="F237" s="110" t="s">
        <v>109</v>
      </c>
    </row>
    <row r="238" spans="1:6" ht="15.75">
      <c r="A238" s="74" t="s">
        <v>117</v>
      </c>
      <c r="B238" s="74" t="s">
        <v>735</v>
      </c>
      <c r="C238" s="75">
        <f>SUM(C239:C240)</f>
        <v>37768.43</v>
      </c>
      <c r="D238" s="75">
        <f>SUM(D239:D240)</f>
        <v>37768.43</v>
      </c>
      <c r="E238" s="2">
        <f>SUM(D238/C238*100)</f>
        <v>100</v>
      </c>
      <c r="F238" s="357"/>
    </row>
    <row r="239" spans="1:6" s="164" customFormat="1" ht="23.25">
      <c r="A239" s="111">
        <v>717001</v>
      </c>
      <c r="B239" s="40" t="s">
        <v>443</v>
      </c>
      <c r="C239" s="57">
        <v>23112</v>
      </c>
      <c r="D239" s="57">
        <v>23112</v>
      </c>
      <c r="E239" s="2">
        <f>SUM(D239/C239*100)</f>
        <v>100</v>
      </c>
      <c r="F239" s="249" t="s">
        <v>444</v>
      </c>
    </row>
    <row r="240" spans="1:6" ht="23.25">
      <c r="A240" s="228">
        <v>717002</v>
      </c>
      <c r="B240" s="358" t="s">
        <v>748</v>
      </c>
      <c r="C240" s="57">
        <v>14656.43</v>
      </c>
      <c r="D240" s="57">
        <v>14656.43</v>
      </c>
      <c r="E240" s="2">
        <f>SUM(D240/C240*100)</f>
        <v>100</v>
      </c>
      <c r="F240" s="249" t="s">
        <v>445</v>
      </c>
    </row>
    <row r="241" spans="1:6" ht="15">
      <c r="A241" s="226"/>
      <c r="B241" s="225"/>
      <c r="C241" s="260"/>
      <c r="D241" s="260"/>
      <c r="E241" s="261"/>
      <c r="F241" s="241"/>
    </row>
    <row r="242" spans="1:6" ht="15">
      <c r="A242" s="354"/>
      <c r="B242" s="225"/>
      <c r="C242" s="260"/>
      <c r="D242" s="260"/>
      <c r="E242" s="261"/>
      <c r="F242" s="237"/>
    </row>
    <row r="243" spans="1:5" ht="21">
      <c r="A243" s="418" t="s">
        <v>300</v>
      </c>
      <c r="B243" s="419"/>
      <c r="C243" s="98">
        <f>SUM(C238,)</f>
        <v>37768.43</v>
      </c>
      <c r="D243" s="138">
        <f>SUM(D238,)</f>
        <v>37768.43</v>
      </c>
      <c r="E243" s="2">
        <f>SUM(D243/C243*100)</f>
        <v>100</v>
      </c>
    </row>
    <row r="244" spans="1:6" s="247" customFormat="1" ht="21">
      <c r="A244" s="335"/>
      <c r="B244" s="246" t="s">
        <v>364</v>
      </c>
      <c r="C244" s="247">
        <v>37768.43</v>
      </c>
      <c r="D244" s="333">
        <v>37768.43</v>
      </c>
      <c r="E244" s="336"/>
      <c r="F244" s="334"/>
    </row>
    <row r="245" spans="1:6" s="247" customFormat="1" ht="21">
      <c r="A245" s="335"/>
      <c r="B245" s="246" t="s">
        <v>365</v>
      </c>
      <c r="C245" s="248">
        <f>SUM(C244-C243)</f>
        <v>0</v>
      </c>
      <c r="D245" s="248">
        <f>SUM(D244-D243)</f>
        <v>0</v>
      </c>
      <c r="E245" s="336"/>
      <c r="F245" s="334"/>
    </row>
    <row r="248" spans="1:5" ht="21">
      <c r="A248" s="416" t="s">
        <v>301</v>
      </c>
      <c r="B248" s="417"/>
      <c r="C248" s="97">
        <f>SUM(C229,C243)</f>
        <v>246106.49000000002</v>
      </c>
      <c r="D248" s="97">
        <f>SUM(D229,D243)</f>
        <v>246106.49000000002</v>
      </c>
      <c r="E248" s="2">
        <f>SUM(D248/C248*100)</f>
        <v>100</v>
      </c>
    </row>
    <row r="249" spans="2:6" s="247" customFormat="1" ht="15">
      <c r="B249" s="246" t="s">
        <v>364</v>
      </c>
      <c r="C249" s="247">
        <v>246106.49</v>
      </c>
      <c r="D249" s="333">
        <v>246106.49</v>
      </c>
      <c r="F249" s="334"/>
    </row>
    <row r="250" spans="2:6" s="247" customFormat="1" ht="15">
      <c r="B250" s="246" t="s">
        <v>365</v>
      </c>
      <c r="C250" s="248">
        <f>SUM(C249-C248)</f>
        <v>-2.9103830456733704E-11</v>
      </c>
      <c r="D250" s="248">
        <f>SUM(D249-D248)</f>
        <v>-2.9103830456733704E-11</v>
      </c>
      <c r="F250" s="334"/>
    </row>
  </sheetData>
  <sheetProtection/>
  <mergeCells count="5">
    <mergeCell ref="A1:F1"/>
    <mergeCell ref="A248:B248"/>
    <mergeCell ref="A243:B243"/>
    <mergeCell ref="A229:B229"/>
    <mergeCell ref="A162:F162"/>
  </mergeCells>
  <printOptions/>
  <pageMargins left="0.7874015748031497" right="0.11811023622047245" top="0.4330708661417323" bottom="0.4330708661417323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I32" sqref="I32"/>
    </sheetView>
  </sheetViews>
  <sheetFormatPr defaultColWidth="9.140625" defaultRowHeight="15"/>
  <cols>
    <col min="2" max="2" width="21.8515625" style="0" bestFit="1" customWidth="1"/>
    <col min="3" max="3" width="14.28125" style="13" bestFit="1" customWidth="1"/>
    <col min="4" max="4" width="14.28125" style="13" customWidth="1"/>
    <col min="5" max="5" width="7.00390625" style="13" customWidth="1"/>
    <col min="6" max="6" width="9.8515625" style="0" customWidth="1"/>
    <col min="9" max="9" width="10.00390625" style="13" bestFit="1" customWidth="1"/>
    <col min="11" max="11" width="10.00390625" style="13" bestFit="1" customWidth="1"/>
  </cols>
  <sheetData>
    <row r="1" spans="1:7" ht="15.75">
      <c r="A1" s="144"/>
      <c r="B1" s="214"/>
      <c r="C1" s="219"/>
      <c r="D1" s="219"/>
      <c r="E1" s="219"/>
      <c r="F1" s="214"/>
      <c r="G1" s="212"/>
    </row>
    <row r="2" spans="1:7" ht="16.5" thickBot="1">
      <c r="A2" s="5"/>
      <c r="B2" s="65" t="s">
        <v>497</v>
      </c>
      <c r="C2" s="10"/>
      <c r="D2" s="10"/>
      <c r="E2" s="10"/>
      <c r="F2" s="5"/>
      <c r="G2" s="212"/>
    </row>
    <row r="3" spans="1:6" ht="29.25" thickBot="1">
      <c r="A3" s="41" t="s">
        <v>112</v>
      </c>
      <c r="B3" s="42" t="s">
        <v>113</v>
      </c>
      <c r="C3" s="131" t="s">
        <v>92</v>
      </c>
      <c r="D3" s="195" t="s">
        <v>114</v>
      </c>
      <c r="E3" s="184" t="s">
        <v>115</v>
      </c>
      <c r="F3" s="188" t="s">
        <v>116</v>
      </c>
    </row>
    <row r="4" spans="1:6" ht="45">
      <c r="A4" s="41" t="s">
        <v>2</v>
      </c>
      <c r="B4" s="187" t="s">
        <v>3</v>
      </c>
      <c r="C4" s="39">
        <f>SUM(C5:C8)</f>
        <v>33506</v>
      </c>
      <c r="D4" s="39">
        <f>SUM(D5:D8)</f>
        <v>38004.12</v>
      </c>
      <c r="E4" s="39">
        <f>SUM(D4/C4*100)</f>
        <v>113.42481943532503</v>
      </c>
      <c r="F4" s="146"/>
    </row>
    <row r="5" spans="1:6" ht="15">
      <c r="A5" s="67" t="s">
        <v>119</v>
      </c>
      <c r="B5" s="4" t="s">
        <v>120</v>
      </c>
      <c r="C5" s="270">
        <v>30816</v>
      </c>
      <c r="D5" s="270">
        <v>33862.81</v>
      </c>
      <c r="E5" s="57">
        <f aca="true" t="shared" si="0" ref="E5:E18">SUM(D5/C5*100)</f>
        <v>109.8871041017653</v>
      </c>
      <c r="F5" s="18"/>
    </row>
    <row r="6" spans="1:6" ht="15">
      <c r="A6" s="67" t="s">
        <v>121</v>
      </c>
      <c r="B6" s="18" t="s">
        <v>4</v>
      </c>
      <c r="C6" s="270">
        <v>180</v>
      </c>
      <c r="D6" s="270">
        <v>153.69</v>
      </c>
      <c r="E6" s="57">
        <f t="shared" si="0"/>
        <v>85.38333333333334</v>
      </c>
      <c r="F6" s="18"/>
    </row>
    <row r="7" spans="1:6" ht="15">
      <c r="A7" s="67" t="s">
        <v>123</v>
      </c>
      <c r="B7" s="18" t="s">
        <v>5</v>
      </c>
      <c r="C7" s="270">
        <v>1630</v>
      </c>
      <c r="D7" s="270">
        <v>1100.64</v>
      </c>
      <c r="E7" s="57">
        <f t="shared" si="0"/>
        <v>67.52392638036811</v>
      </c>
      <c r="F7" s="18"/>
    </row>
    <row r="8" spans="1:6" ht="15">
      <c r="A8" s="67" t="s">
        <v>129</v>
      </c>
      <c r="B8" s="18" t="s">
        <v>144</v>
      </c>
      <c r="C8" s="270">
        <v>880</v>
      </c>
      <c r="D8" s="270">
        <v>2886.98</v>
      </c>
      <c r="E8" s="57">
        <f t="shared" si="0"/>
        <v>328.0659090909091</v>
      </c>
      <c r="F8" s="18"/>
    </row>
    <row r="9" spans="1:6" ht="15">
      <c r="A9" s="191"/>
      <c r="B9" s="27"/>
      <c r="C9" s="275"/>
      <c r="D9" s="272"/>
      <c r="E9" s="124"/>
      <c r="F9" s="27"/>
    </row>
    <row r="10" spans="1:6" ht="45">
      <c r="A10" s="41" t="s">
        <v>6</v>
      </c>
      <c r="B10" s="187" t="s">
        <v>7</v>
      </c>
      <c r="C10" s="39">
        <f>SUM(C11:C18)</f>
        <v>408765</v>
      </c>
      <c r="D10" s="39">
        <f>SUM(D11:D18)</f>
        <v>419728.81</v>
      </c>
      <c r="E10" s="39">
        <f t="shared" si="0"/>
        <v>102.68217924724475</v>
      </c>
      <c r="F10" s="40"/>
    </row>
    <row r="11" spans="1:6" ht="15">
      <c r="A11" s="67" t="s">
        <v>119</v>
      </c>
      <c r="B11" s="4" t="s">
        <v>120</v>
      </c>
      <c r="C11" s="194">
        <v>335655</v>
      </c>
      <c r="D11" s="194">
        <v>332076.99</v>
      </c>
      <c r="E11" s="57">
        <f t="shared" si="0"/>
        <v>98.93402153997408</v>
      </c>
      <c r="F11" s="18"/>
    </row>
    <row r="12" spans="1:6" ht="15">
      <c r="A12" s="85" t="s">
        <v>10</v>
      </c>
      <c r="B12" s="192" t="s">
        <v>237</v>
      </c>
      <c r="C12" s="276">
        <v>300</v>
      </c>
      <c r="D12" s="276">
        <v>762.01</v>
      </c>
      <c r="E12" s="57">
        <f t="shared" si="0"/>
        <v>254.0033333333333</v>
      </c>
      <c r="F12" s="18"/>
    </row>
    <row r="13" spans="1:6" ht="15">
      <c r="A13" s="67" t="s">
        <v>121</v>
      </c>
      <c r="B13" s="18" t="s">
        <v>4</v>
      </c>
      <c r="C13" s="276">
        <v>29450</v>
      </c>
      <c r="D13" s="276">
        <v>27402.09</v>
      </c>
      <c r="E13" s="57">
        <f t="shared" si="0"/>
        <v>93.04614601018676</v>
      </c>
      <c r="F13" s="18"/>
    </row>
    <row r="14" spans="1:6" ht="15">
      <c r="A14" s="85" t="s">
        <v>9</v>
      </c>
      <c r="B14" s="192" t="s">
        <v>8</v>
      </c>
      <c r="C14" s="276">
        <v>13810</v>
      </c>
      <c r="D14" s="276">
        <v>14077.42</v>
      </c>
      <c r="E14" s="57">
        <f t="shared" si="0"/>
        <v>101.93642288196958</v>
      </c>
      <c r="F14" s="18"/>
    </row>
    <row r="15" spans="1:6" ht="15">
      <c r="A15" s="85" t="s">
        <v>127</v>
      </c>
      <c r="B15" s="192" t="s">
        <v>11</v>
      </c>
      <c r="C15" s="276">
        <v>5300</v>
      </c>
      <c r="D15" s="276">
        <v>18577.52</v>
      </c>
      <c r="E15" s="57">
        <f t="shared" si="0"/>
        <v>350.51924528301885</v>
      </c>
      <c r="F15" s="18"/>
    </row>
    <row r="16" spans="1:6" ht="15">
      <c r="A16" s="85" t="s">
        <v>459</v>
      </c>
      <c r="B16" s="347" t="s">
        <v>460</v>
      </c>
      <c r="C16" s="276">
        <v>0</v>
      </c>
      <c r="D16" s="276">
        <v>245</v>
      </c>
      <c r="E16" s="57">
        <v>0</v>
      </c>
      <c r="F16" s="18"/>
    </row>
    <row r="17" spans="1:6" ht="15">
      <c r="A17" s="193" t="s">
        <v>129</v>
      </c>
      <c r="B17" s="192" t="s">
        <v>144</v>
      </c>
      <c r="C17" s="276">
        <v>23650</v>
      </c>
      <c r="D17" s="276">
        <v>26057.12</v>
      </c>
      <c r="E17" s="57">
        <f t="shared" si="0"/>
        <v>110.17809725158563</v>
      </c>
      <c r="F17" s="18"/>
    </row>
    <row r="18" spans="1:6" ht="15">
      <c r="A18" s="193" t="s">
        <v>133</v>
      </c>
      <c r="B18" s="192" t="s">
        <v>12</v>
      </c>
      <c r="C18" s="276">
        <v>600</v>
      </c>
      <c r="D18" s="276">
        <v>530.66</v>
      </c>
      <c r="E18" s="57">
        <f t="shared" si="0"/>
        <v>88.44333333333333</v>
      </c>
      <c r="F18" s="18"/>
    </row>
    <row r="19" spans="1:5" ht="15">
      <c r="A19" s="189"/>
      <c r="B19" s="190"/>
      <c r="C19" s="273"/>
      <c r="D19" s="273"/>
      <c r="E19" s="124"/>
    </row>
    <row r="20" spans="1:11" s="196" customFormat="1" ht="30">
      <c r="A20" s="41" t="s">
        <v>13</v>
      </c>
      <c r="B20" s="187" t="s">
        <v>14</v>
      </c>
      <c r="C20" s="39">
        <f>SUM(C21:C26)</f>
        <v>23434</v>
      </c>
      <c r="D20" s="39">
        <f>SUM(D21:D26)</f>
        <v>26161.14</v>
      </c>
      <c r="E20" s="197">
        <f aca="true" t="shared" si="1" ref="E20:E25">SUM(D20/C20*100)</f>
        <v>111.63753520525732</v>
      </c>
      <c r="F20" s="198"/>
      <c r="I20" s="216"/>
      <c r="K20" s="216"/>
    </row>
    <row r="21" spans="1:6" ht="15">
      <c r="A21" s="67" t="s">
        <v>119</v>
      </c>
      <c r="B21" s="4" t="s">
        <v>120</v>
      </c>
      <c r="C21" s="270">
        <v>17253</v>
      </c>
      <c r="D21" s="270">
        <v>18000.11</v>
      </c>
      <c r="E21" s="54">
        <f t="shared" si="1"/>
        <v>104.33031936474816</v>
      </c>
      <c r="F21" s="18"/>
    </row>
    <row r="22" spans="1:6" ht="15">
      <c r="A22" s="67" t="s">
        <v>121</v>
      </c>
      <c r="B22" s="18" t="s">
        <v>4</v>
      </c>
      <c r="C22" s="270">
        <v>3510</v>
      </c>
      <c r="D22" s="270">
        <v>4818.85</v>
      </c>
      <c r="E22" s="54">
        <f t="shared" si="1"/>
        <v>137.2891737891738</v>
      </c>
      <c r="F22" s="18"/>
    </row>
    <row r="23" spans="1:6" ht="15">
      <c r="A23" s="85" t="s">
        <v>9</v>
      </c>
      <c r="B23" s="192" t="s">
        <v>8</v>
      </c>
      <c r="C23" s="270">
        <v>1270</v>
      </c>
      <c r="D23" s="270">
        <v>334.48</v>
      </c>
      <c r="E23" s="54">
        <f t="shared" si="1"/>
        <v>26.33700787401575</v>
      </c>
      <c r="F23" s="18"/>
    </row>
    <row r="24" spans="1:6" ht="15">
      <c r="A24" s="85" t="s">
        <v>127</v>
      </c>
      <c r="B24" s="192" t="s">
        <v>11</v>
      </c>
      <c r="C24" s="270">
        <v>400</v>
      </c>
      <c r="D24" s="270">
        <v>16.16</v>
      </c>
      <c r="E24" s="54">
        <f t="shared" si="1"/>
        <v>4.04</v>
      </c>
      <c r="F24" s="18"/>
    </row>
    <row r="25" spans="1:6" ht="15">
      <c r="A25" s="193" t="s">
        <v>129</v>
      </c>
      <c r="B25" s="192" t="s">
        <v>144</v>
      </c>
      <c r="C25" s="270">
        <v>1001</v>
      </c>
      <c r="D25" s="270">
        <v>2111.54</v>
      </c>
      <c r="E25" s="54">
        <f t="shared" si="1"/>
        <v>210.94305694305694</v>
      </c>
      <c r="F25" s="18"/>
    </row>
    <row r="26" spans="1:6" ht="15">
      <c r="A26" s="193">
        <v>642015</v>
      </c>
      <c r="B26" s="192" t="s">
        <v>355</v>
      </c>
      <c r="C26" s="270">
        <v>0</v>
      </c>
      <c r="D26" s="270">
        <v>880</v>
      </c>
      <c r="E26" s="54">
        <v>0</v>
      </c>
      <c r="F26" s="18"/>
    </row>
    <row r="27" spans="3:4" ht="15">
      <c r="C27" s="274"/>
      <c r="D27" s="274"/>
    </row>
    <row r="28" spans="1:11" s="84" customFormat="1" ht="15">
      <c r="A28" s="199" t="s">
        <v>15</v>
      </c>
      <c r="B28" s="22" t="s">
        <v>16</v>
      </c>
      <c r="C28" s="39">
        <f>SUM(C29:C30)</f>
        <v>11500</v>
      </c>
      <c r="D28" s="39">
        <f>SUM(D29:D30)</f>
        <v>9908.220000000001</v>
      </c>
      <c r="E28" s="25">
        <f>SUM(D28/C28*100)</f>
        <v>86.15843478260871</v>
      </c>
      <c r="F28" s="22"/>
      <c r="I28" s="217"/>
      <c r="K28" s="217"/>
    </row>
    <row r="29" spans="1:6" ht="15">
      <c r="A29" s="193" t="s">
        <v>123</v>
      </c>
      <c r="B29" s="18" t="s">
        <v>736</v>
      </c>
      <c r="C29" s="270">
        <v>1500</v>
      </c>
      <c r="D29" s="270">
        <v>2241</v>
      </c>
      <c r="E29" s="54">
        <f>SUM(D29/C29*100)</f>
        <v>149.4</v>
      </c>
      <c r="F29" s="18"/>
    </row>
    <row r="30" spans="1:6" ht="15">
      <c r="A30" s="193" t="s">
        <v>129</v>
      </c>
      <c r="B30" s="18" t="s">
        <v>737</v>
      </c>
      <c r="C30" s="270">
        <v>10000</v>
      </c>
      <c r="D30" s="270">
        <v>7667.22</v>
      </c>
      <c r="E30" s="54">
        <f>SUM(D30/C30*100)</f>
        <v>76.6722</v>
      </c>
      <c r="F30" s="18"/>
    </row>
    <row r="31" spans="3:4" ht="15">
      <c r="C31" s="274"/>
      <c r="D31" s="274"/>
    </row>
    <row r="32" spans="2:11" s="170" customFormat="1" ht="31.5">
      <c r="B32" s="200" t="s">
        <v>17</v>
      </c>
      <c r="C32" s="277">
        <f>SUM(C4,C10,C20,C28)</f>
        <v>477205</v>
      </c>
      <c r="D32" s="277">
        <f>SUM(D4,D10,D20,D28)</f>
        <v>493802.29000000004</v>
      </c>
      <c r="E32" s="186">
        <f>SUM(D32/C32*100)</f>
        <v>103.47802097630998</v>
      </c>
      <c r="I32" s="218"/>
      <c r="K32" s="218"/>
    </row>
    <row r="34" spans="2:4" ht="15.75">
      <c r="B34" s="65" t="s">
        <v>452</v>
      </c>
      <c r="C34" s="213"/>
      <c r="D34" s="213"/>
    </row>
    <row r="35" spans="1:6" ht="15">
      <c r="A35" s="18">
        <v>716</v>
      </c>
      <c r="B35" s="18" t="s">
        <v>453</v>
      </c>
      <c r="C35" s="57">
        <v>0</v>
      </c>
      <c r="D35" s="57">
        <v>590</v>
      </c>
      <c r="E35" s="54"/>
      <c r="F35" s="18"/>
    </row>
    <row r="36" spans="2:5" ht="47.25">
      <c r="B36" s="268" t="s">
        <v>451</v>
      </c>
      <c r="C36" s="269">
        <f>SUM(C35:C35)</f>
        <v>0</v>
      </c>
      <c r="D36" s="269">
        <f>SUM(D35:D35)</f>
        <v>590</v>
      </c>
      <c r="E36" s="269"/>
    </row>
    <row r="39" spans="1:11" ht="19.5">
      <c r="A39" s="82" t="s">
        <v>175</v>
      </c>
      <c r="B39" s="83"/>
      <c r="C39" s="81">
        <f>SUM(C32,C36)</f>
        <v>477205</v>
      </c>
      <c r="D39" s="81">
        <f>SUM(D32,D36)</f>
        <v>494392.29000000004</v>
      </c>
      <c r="E39" s="39">
        <f>SUM(D39/C39*100)</f>
        <v>103.60165756855022</v>
      </c>
      <c r="F39" s="44"/>
      <c r="G39" s="1"/>
      <c r="I39"/>
      <c r="K39"/>
    </row>
  </sheetData>
  <sheetProtection/>
  <printOptions/>
  <pageMargins left="0.75" right="0.75" top="0.49" bottom="0.6" header="0.4921259845" footer="0.2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selection activeCell="A40" sqref="A40"/>
    </sheetView>
  </sheetViews>
  <sheetFormatPr defaultColWidth="9.140625" defaultRowHeight="15"/>
  <cols>
    <col min="1" max="1" width="55.57421875" style="280" customWidth="1"/>
    <col min="2" max="2" width="31.421875" style="280" bestFit="1" customWidth="1"/>
    <col min="3" max="4" width="10.140625" style="280" bestFit="1" customWidth="1"/>
    <col min="5" max="16" width="9.140625" style="280" customWidth="1"/>
  </cols>
  <sheetData>
    <row r="1" spans="1:10" ht="18.75">
      <c r="A1" s="298" t="s">
        <v>512</v>
      </c>
      <c r="B1" s="299"/>
      <c r="C1" s="299"/>
      <c r="D1" s="299"/>
      <c r="E1" s="299"/>
      <c r="F1" s="299"/>
      <c r="G1" s="299"/>
      <c r="H1" s="299"/>
      <c r="I1" s="299"/>
      <c r="J1" s="299"/>
    </row>
    <row r="2" spans="1:9" ht="18.75">
      <c r="A2" s="297" t="s">
        <v>513</v>
      </c>
      <c r="B2" s="300"/>
      <c r="C2" s="300"/>
      <c r="D2" s="300"/>
      <c r="E2" s="300"/>
      <c r="F2" s="300"/>
      <c r="G2" s="300"/>
      <c r="H2" s="300"/>
      <c r="I2" s="300"/>
    </row>
    <row r="3" ht="15.75" thickBot="1"/>
    <row r="4" spans="1:2" ht="18.75">
      <c r="A4" s="421" t="s">
        <v>461</v>
      </c>
      <c r="B4" s="301" t="s">
        <v>515</v>
      </c>
    </row>
    <row r="5" spans="1:2" ht="18.75">
      <c r="A5" s="422"/>
      <c r="B5" s="302" t="s">
        <v>530</v>
      </c>
    </row>
    <row r="6" spans="1:6" ht="15.75">
      <c r="A6" s="320" t="s">
        <v>516</v>
      </c>
      <c r="B6" s="322">
        <f>SUM(B7:B8)</f>
        <v>744786.4400000001</v>
      </c>
      <c r="C6" s="263"/>
      <c r="D6" s="263"/>
      <c r="E6" s="263"/>
      <c r="F6" s="263"/>
    </row>
    <row r="7" spans="1:6" ht="15.75">
      <c r="A7" s="376" t="s">
        <v>517</v>
      </c>
      <c r="B7" s="377">
        <v>722381.27</v>
      </c>
      <c r="C7" s="263"/>
      <c r="D7" s="263"/>
      <c r="E7" s="263"/>
      <c r="F7" s="263"/>
    </row>
    <row r="8" spans="1:6" ht="15.75">
      <c r="A8" s="264" t="s">
        <v>521</v>
      </c>
      <c r="B8" s="321">
        <v>22405.17</v>
      </c>
      <c r="C8" s="263"/>
      <c r="D8" s="263"/>
      <c r="E8" s="263"/>
      <c r="F8" s="263"/>
    </row>
    <row r="9" spans="1:6" ht="15.75">
      <c r="A9" s="320" t="s">
        <v>462</v>
      </c>
      <c r="B9" s="322">
        <f>SUM(B10:B11)</f>
        <v>702140.35</v>
      </c>
      <c r="C9" s="263"/>
      <c r="D9" s="263"/>
      <c r="E9" s="263"/>
      <c r="F9" s="263"/>
    </row>
    <row r="10" spans="1:6" ht="15.75">
      <c r="A10" s="376" t="s">
        <v>518</v>
      </c>
      <c r="B10" s="377">
        <v>208338.06</v>
      </c>
      <c r="C10" s="263"/>
      <c r="D10" s="263"/>
      <c r="E10" s="263"/>
      <c r="F10" s="263"/>
    </row>
    <row r="11" spans="1:6" ht="15.75">
      <c r="A11" s="264" t="s">
        <v>522</v>
      </c>
      <c r="B11" s="321">
        <v>493802.29</v>
      </c>
      <c r="C11" s="263"/>
      <c r="D11" s="263"/>
      <c r="E11" s="263"/>
      <c r="F11" s="263"/>
    </row>
    <row r="12" spans="1:6" ht="15.75">
      <c r="A12" s="378" t="s">
        <v>314</v>
      </c>
      <c r="B12" s="379">
        <f>SUM(B6-B9)</f>
        <v>42646.090000000084</v>
      </c>
      <c r="C12" s="263"/>
      <c r="D12" s="263"/>
      <c r="E12" s="263"/>
      <c r="F12" s="263"/>
    </row>
    <row r="13" spans="1:6" ht="15.75">
      <c r="A13" s="320" t="s">
        <v>519</v>
      </c>
      <c r="B13" s="322">
        <f>SUM(B14:B15)</f>
        <v>17776</v>
      </c>
      <c r="C13" s="263"/>
      <c r="D13" s="263"/>
      <c r="E13" s="263"/>
      <c r="F13" s="263"/>
    </row>
    <row r="14" spans="1:6" ht="15.75">
      <c r="A14" s="376" t="s">
        <v>520</v>
      </c>
      <c r="B14" s="377">
        <v>0</v>
      </c>
      <c r="C14" s="263"/>
      <c r="D14" s="263"/>
      <c r="E14" s="263"/>
      <c r="F14" s="263"/>
    </row>
    <row r="15" spans="1:6" ht="15.75">
      <c r="A15" s="264" t="s">
        <v>523</v>
      </c>
      <c r="B15" s="321">
        <v>17776</v>
      </c>
      <c r="C15" s="263"/>
      <c r="D15" s="263"/>
      <c r="E15" s="263"/>
      <c r="F15" s="263"/>
    </row>
    <row r="16" spans="1:6" ht="15.75">
      <c r="A16" s="320" t="s">
        <v>524</v>
      </c>
      <c r="B16" s="322">
        <f>SUM(B17:B18)</f>
        <v>38358.43</v>
      </c>
      <c r="C16" s="263"/>
      <c r="D16" s="263"/>
      <c r="E16" s="263"/>
      <c r="F16" s="263"/>
    </row>
    <row r="17" spans="1:6" ht="15.75">
      <c r="A17" s="376" t="s">
        <v>525</v>
      </c>
      <c r="B17" s="377">
        <v>37768.43</v>
      </c>
      <c r="C17" s="263"/>
      <c r="D17" s="263"/>
      <c r="E17" s="263"/>
      <c r="F17" s="263"/>
    </row>
    <row r="18" spans="1:6" ht="15.75">
      <c r="A18" s="264" t="s">
        <v>526</v>
      </c>
      <c r="B18" s="321">
        <v>590</v>
      </c>
      <c r="C18" s="263"/>
      <c r="D18" s="263"/>
      <c r="E18" s="263"/>
      <c r="F18" s="263"/>
    </row>
    <row r="19" spans="1:6" ht="15.75">
      <c r="A19" s="378" t="s">
        <v>315</v>
      </c>
      <c r="B19" s="379">
        <f>SUM(B13-B16)</f>
        <v>-20582.43</v>
      </c>
      <c r="C19" s="263"/>
      <c r="D19" s="263"/>
      <c r="E19" s="263"/>
      <c r="F19" s="263"/>
    </row>
    <row r="20" spans="1:6" ht="15.75">
      <c r="A20" s="264" t="s">
        <v>531</v>
      </c>
      <c r="B20" s="321">
        <f>SUM(B12,B19)</f>
        <v>22063.660000000084</v>
      </c>
      <c r="C20" s="263"/>
      <c r="D20" s="263"/>
      <c r="E20" s="263"/>
      <c r="F20" s="263"/>
    </row>
    <row r="21" spans="1:6" ht="15.75">
      <c r="A21" s="323" t="s">
        <v>466</v>
      </c>
      <c r="B21" s="324">
        <v>61607.4</v>
      </c>
      <c r="C21" s="263"/>
      <c r="D21" s="306"/>
      <c r="E21" s="263"/>
      <c r="F21" s="263"/>
    </row>
    <row r="22" spans="1:6" ht="15.75">
      <c r="A22" s="264" t="s">
        <v>527</v>
      </c>
      <c r="B22" s="321">
        <f>SUM(B20-B21)</f>
        <v>-39543.73999999992</v>
      </c>
      <c r="C22" s="263"/>
      <c r="D22" s="380"/>
      <c r="E22" s="263"/>
      <c r="F22" s="263"/>
    </row>
    <row r="23" spans="1:6" ht="15.75">
      <c r="A23" s="264" t="s">
        <v>463</v>
      </c>
      <c r="B23" s="321">
        <v>60224.84</v>
      </c>
      <c r="C23" s="263"/>
      <c r="D23" s="380"/>
      <c r="E23" s="263"/>
      <c r="F23" s="263"/>
    </row>
    <row r="24" spans="1:6" ht="15.75">
      <c r="A24" s="264" t="s">
        <v>464</v>
      </c>
      <c r="B24" s="321">
        <v>14040</v>
      </c>
      <c r="C24" s="263"/>
      <c r="D24" s="380"/>
      <c r="E24" s="263"/>
      <c r="F24" s="263"/>
    </row>
    <row r="25" spans="1:6" ht="15.75">
      <c r="A25" s="264" t="s">
        <v>465</v>
      </c>
      <c r="B25" s="321">
        <f>SUM(B23-B24)</f>
        <v>46184.84</v>
      </c>
      <c r="C25" s="263"/>
      <c r="D25" s="380"/>
      <c r="E25" s="263"/>
      <c r="F25" s="263"/>
    </row>
    <row r="26" spans="1:6" ht="15.75">
      <c r="A26" s="384" t="s">
        <v>528</v>
      </c>
      <c r="B26" s="328">
        <f>SUM(B6,B13,B23)</f>
        <v>822787.28</v>
      </c>
      <c r="C26" s="263"/>
      <c r="D26" s="306"/>
      <c r="E26" s="263"/>
      <c r="F26" s="263"/>
    </row>
    <row r="27" spans="1:6" ht="15.75">
      <c r="A27" s="384" t="s">
        <v>529</v>
      </c>
      <c r="B27" s="328">
        <f>SUM(B9,B16,B24)</f>
        <v>754538.78</v>
      </c>
      <c r="C27" s="306"/>
      <c r="D27" s="306"/>
      <c r="E27" s="263"/>
      <c r="F27" s="263"/>
    </row>
    <row r="28" spans="1:6" ht="15.75">
      <c r="A28" s="264" t="s">
        <v>461</v>
      </c>
      <c r="B28" s="375">
        <f>SUM(B26-B27)</f>
        <v>68248.5</v>
      </c>
      <c r="C28" s="263"/>
      <c r="D28" s="263"/>
      <c r="E28" s="263"/>
      <c r="F28" s="263"/>
    </row>
    <row r="29" spans="1:6" ht="15.75">
      <c r="A29" s="264" t="s">
        <v>466</v>
      </c>
      <c r="B29" s="375">
        <v>61607.4</v>
      </c>
      <c r="C29" s="263"/>
      <c r="D29" s="263"/>
      <c r="E29" s="263"/>
      <c r="F29" s="263"/>
    </row>
    <row r="30" spans="1:6" ht="15.75">
      <c r="A30" s="264" t="s">
        <v>467</v>
      </c>
      <c r="B30" s="375">
        <f>SUM(B28-B29)</f>
        <v>6641.0999999999985</v>
      </c>
      <c r="C30" s="263"/>
      <c r="D30" s="263"/>
      <c r="E30" s="263"/>
      <c r="F30" s="263"/>
    </row>
    <row r="31" spans="1:6" ht="15.75">
      <c r="A31" s="263"/>
      <c r="B31" s="374"/>
      <c r="C31" s="263"/>
      <c r="D31" s="263"/>
      <c r="E31" s="263"/>
      <c r="F31" s="263"/>
    </row>
    <row r="32" spans="1:16" s="245" customFormat="1" ht="15.75">
      <c r="A32" s="173" t="s">
        <v>807</v>
      </c>
      <c r="B32" s="173"/>
      <c r="C32" s="173"/>
      <c r="D32" s="173"/>
      <c r="E32" s="173"/>
      <c r="F32" s="173"/>
      <c r="G32" s="383"/>
      <c r="H32" s="383"/>
      <c r="I32" s="383"/>
      <c r="J32" s="383"/>
      <c r="K32" s="383"/>
      <c r="L32" s="383"/>
      <c r="M32" s="383"/>
      <c r="N32" s="383"/>
      <c r="O32" s="383"/>
      <c r="P32" s="383"/>
    </row>
    <row r="33" spans="1:16" s="245" customFormat="1" ht="15.75">
      <c r="A33" s="173" t="s">
        <v>808</v>
      </c>
      <c r="B33" s="173"/>
      <c r="C33" s="173"/>
      <c r="D33" s="173"/>
      <c r="E33" s="173"/>
      <c r="F33" s="173"/>
      <c r="G33" s="383"/>
      <c r="H33" s="383"/>
      <c r="I33" s="383"/>
      <c r="J33" s="383"/>
      <c r="K33" s="383"/>
      <c r="L33" s="383"/>
      <c r="M33" s="383"/>
      <c r="N33" s="383"/>
      <c r="O33" s="383"/>
      <c r="P33" s="383"/>
    </row>
    <row r="34" spans="1:16" s="245" customFormat="1" ht="15.75">
      <c r="A34" s="173" t="s">
        <v>809</v>
      </c>
      <c r="B34" s="173"/>
      <c r="C34" s="173"/>
      <c r="D34" s="173"/>
      <c r="E34" s="173"/>
      <c r="F34" s="173"/>
      <c r="G34" s="383"/>
      <c r="H34" s="383"/>
      <c r="I34" s="383"/>
      <c r="J34" s="383"/>
      <c r="K34" s="383"/>
      <c r="L34" s="383"/>
      <c r="M34" s="383"/>
      <c r="N34" s="383"/>
      <c r="O34" s="383"/>
      <c r="P34" s="383"/>
    </row>
    <row r="35" spans="1:6" ht="15.75">
      <c r="A35" s="263" t="s">
        <v>792</v>
      </c>
      <c r="B35" s="263"/>
      <c r="C35" s="263"/>
      <c r="D35" s="263"/>
      <c r="E35" s="263"/>
      <c r="F35" s="263"/>
    </row>
    <row r="36" spans="1:6" ht="15.75">
      <c r="A36" s="263" t="s">
        <v>793</v>
      </c>
      <c r="B36" s="263"/>
      <c r="C36" s="263"/>
      <c r="D36" s="263"/>
      <c r="E36" s="263"/>
      <c r="F36" s="263"/>
    </row>
    <row r="37" spans="1:6" ht="15.75">
      <c r="A37" s="263" t="s">
        <v>810</v>
      </c>
      <c r="B37" s="263"/>
      <c r="C37" s="263"/>
      <c r="D37" s="263"/>
      <c r="E37" s="263"/>
      <c r="F37" s="263"/>
    </row>
    <row r="38" spans="1:6" ht="15.75">
      <c r="A38" s="263" t="s">
        <v>811</v>
      </c>
      <c r="B38" s="263"/>
      <c r="C38" s="263"/>
      <c r="D38" s="263"/>
      <c r="E38" s="263"/>
      <c r="F38" s="263"/>
    </row>
    <row r="39" spans="1:6" ht="15.75">
      <c r="A39" s="263" t="s">
        <v>812</v>
      </c>
      <c r="B39" s="263"/>
      <c r="C39" s="263"/>
      <c r="D39" s="263"/>
      <c r="E39" s="263"/>
      <c r="F39" s="263"/>
    </row>
    <row r="40" spans="1:6" ht="15.75">
      <c r="A40" s="263" t="s">
        <v>813</v>
      </c>
      <c r="B40" s="263"/>
      <c r="C40" s="263"/>
      <c r="D40" s="263"/>
      <c r="E40" s="263"/>
      <c r="F40" s="263"/>
    </row>
    <row r="41" spans="1:6" ht="15.75">
      <c r="A41" s="263" t="s">
        <v>798</v>
      </c>
      <c r="B41" s="263"/>
      <c r="C41" s="263"/>
      <c r="D41" s="263"/>
      <c r="E41" s="263"/>
      <c r="F41" s="263"/>
    </row>
    <row r="42" spans="1:6" ht="15.75">
      <c r="A42" s="263" t="s">
        <v>796</v>
      </c>
      <c r="B42" s="263"/>
      <c r="C42" s="263"/>
      <c r="D42" s="263"/>
      <c r="E42" s="263"/>
      <c r="F42" s="263"/>
    </row>
    <row r="43" spans="1:6" ht="15.75">
      <c r="A43" s="263" t="s">
        <v>794</v>
      </c>
      <c r="B43" s="263"/>
      <c r="C43" s="263"/>
      <c r="D43" s="263"/>
      <c r="E43" s="263"/>
      <c r="F43" s="263"/>
    </row>
    <row r="44" spans="1:6" ht="15.75">
      <c r="A44" s="263" t="s">
        <v>795</v>
      </c>
      <c r="B44" s="263"/>
      <c r="C44" s="263"/>
      <c r="D44" s="263"/>
      <c r="E44" s="263"/>
      <c r="F44" s="263"/>
    </row>
    <row r="45" spans="1:6" ht="15.75">
      <c r="A45" s="263" t="s">
        <v>797</v>
      </c>
      <c r="B45" s="263"/>
      <c r="C45" s="263"/>
      <c r="D45" s="263"/>
      <c r="E45" s="263"/>
      <c r="F45" s="263"/>
    </row>
    <row r="46" spans="1:6" ht="15.75">
      <c r="A46" s="263"/>
      <c r="B46" s="263"/>
      <c r="C46" s="263"/>
      <c r="D46" s="263"/>
      <c r="E46" s="263"/>
      <c r="F46" s="263"/>
    </row>
    <row r="47" spans="1:6" ht="15.75">
      <c r="A47" s="263"/>
      <c r="B47" s="263"/>
      <c r="C47" s="263"/>
      <c r="D47" s="263"/>
      <c r="E47" s="263"/>
      <c r="F47" s="263"/>
    </row>
    <row r="48" spans="1:6" ht="15.75">
      <c r="A48" s="263"/>
      <c r="B48" s="263"/>
      <c r="C48" s="263"/>
      <c r="D48" s="263"/>
      <c r="E48" s="263"/>
      <c r="F48" s="263"/>
    </row>
    <row r="49" spans="1:6" ht="15.75">
      <c r="A49" s="263"/>
      <c r="B49" s="263"/>
      <c r="C49" s="263"/>
      <c r="D49" s="263"/>
      <c r="E49" s="263"/>
      <c r="F49" s="263"/>
    </row>
    <row r="50" spans="1:6" ht="15.75">
      <c r="A50" s="263"/>
      <c r="B50" s="263"/>
      <c r="C50" s="263"/>
      <c r="D50" s="263"/>
      <c r="E50" s="263"/>
      <c r="F50" s="263"/>
    </row>
    <row r="51" spans="1:6" ht="15.75">
      <c r="A51" s="263"/>
      <c r="B51" s="263"/>
      <c r="C51" s="263"/>
      <c r="D51" s="263"/>
      <c r="E51" s="263"/>
      <c r="F51" s="263"/>
    </row>
    <row r="52" spans="1:6" ht="15.75">
      <c r="A52" s="263"/>
      <c r="B52" s="263"/>
      <c r="C52" s="263"/>
      <c r="D52" s="263"/>
      <c r="E52" s="263"/>
      <c r="F52" s="263"/>
    </row>
    <row r="53" spans="1:6" ht="15.75">
      <c r="A53" s="263"/>
      <c r="B53" s="263"/>
      <c r="C53" s="263"/>
      <c r="D53" s="263"/>
      <c r="E53" s="263"/>
      <c r="F53" s="263"/>
    </row>
    <row r="54" spans="1:6" ht="15.75">
      <c r="A54" s="263"/>
      <c r="B54" s="263"/>
      <c r="C54" s="263"/>
      <c r="D54" s="263"/>
      <c r="E54" s="263"/>
      <c r="F54" s="263"/>
    </row>
  </sheetData>
  <sheetProtection/>
  <mergeCells count="1">
    <mergeCell ref="A4:A5"/>
  </mergeCells>
  <printOptions/>
  <pageMargins left="0.5905511811023623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wimax</dc:creator>
  <cp:keywords/>
  <dc:description/>
  <cp:lastModifiedBy>HRABOVSKÁ Eva</cp:lastModifiedBy>
  <cp:lastPrinted>2015-06-03T11:51:15Z</cp:lastPrinted>
  <dcterms:created xsi:type="dcterms:W3CDTF">2013-01-29T20:09:03Z</dcterms:created>
  <dcterms:modified xsi:type="dcterms:W3CDTF">2015-06-03T12:06:34Z</dcterms:modified>
  <cp:category/>
  <cp:version/>
  <cp:contentType/>
  <cp:contentStatus/>
</cp:coreProperties>
</file>